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anna/Desktop/Carlo/Didattica/Informatica/Esami/AA_16-17/Appello_2017-07-17/"/>
    </mc:Choice>
  </mc:AlternateContent>
  <bookViews>
    <workbookView xWindow="0" yWindow="460" windowWidth="28800" windowHeight="16380" tabRatio="500" activeTab="1"/>
  </bookViews>
  <sheets>
    <sheet name="Esercizio_1" sheetId="1" r:id="rId1"/>
    <sheet name="Esercizio_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" l="1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1" i="2"/>
  <c r="B32" i="2"/>
  <c r="B33" i="2"/>
  <c r="B34" i="2"/>
  <c r="B35" i="2"/>
  <c r="B36" i="2"/>
  <c r="B37" i="2"/>
  <c r="B38" i="2"/>
  <c r="B39" i="2"/>
  <c r="B40" i="2"/>
  <c r="B41" i="2"/>
  <c r="B22" i="2"/>
  <c r="B23" i="2"/>
  <c r="B24" i="2"/>
  <c r="B25" i="2"/>
  <c r="B26" i="2"/>
  <c r="B27" i="2"/>
  <c r="B28" i="2"/>
  <c r="B29" i="2"/>
  <c r="B30" i="2"/>
  <c r="B31" i="2"/>
  <c r="B21" i="2"/>
  <c r="P13" i="2"/>
  <c r="P10" i="2" a="1"/>
  <c r="P10" i="2"/>
  <c r="P11" i="2"/>
  <c r="J13" i="2" a="1"/>
  <c r="J13" i="2"/>
  <c r="K13" i="2"/>
  <c r="J14" i="2"/>
  <c r="K14" i="2"/>
  <c r="M11" i="2"/>
  <c r="M10" i="2"/>
  <c r="K11" i="2"/>
  <c r="J11" i="2"/>
  <c r="K10" i="2"/>
  <c r="J10" i="2"/>
  <c r="M6" i="2"/>
  <c r="M5" i="2"/>
  <c r="M4" i="2"/>
  <c r="I4" i="2"/>
  <c r="J4" i="2"/>
  <c r="I5" i="2"/>
  <c r="J5" i="2"/>
  <c r="I6" i="2"/>
  <c r="J6" i="2"/>
  <c r="J3" i="2"/>
  <c r="I3" i="2"/>
  <c r="M3" i="2"/>
  <c r="M2" i="2"/>
  <c r="G15" i="2"/>
  <c r="E17" i="2"/>
  <c r="G14" i="2"/>
  <c r="E11" i="2"/>
  <c r="E12" i="2"/>
  <c r="E13" i="2"/>
  <c r="E14" i="2"/>
  <c r="E10" i="2"/>
  <c r="B13" i="2"/>
  <c r="B12" i="2"/>
  <c r="B11" i="2"/>
  <c r="F3" i="2"/>
  <c r="E4" i="2"/>
  <c r="E3" i="2"/>
  <c r="D4" i="2"/>
  <c r="D5" i="2"/>
  <c r="D3" i="2"/>
  <c r="C4" i="2"/>
  <c r="C5" i="2"/>
  <c r="C6" i="2"/>
  <c r="C3" i="2"/>
  <c r="D17" i="1"/>
  <c r="J11" i="1"/>
  <c r="F9" i="1"/>
  <c r="N2" i="1"/>
  <c r="J10" i="1"/>
  <c r="F8" i="1"/>
  <c r="Q1" i="1"/>
  <c r="N1" i="1"/>
  <c r="J9" i="1"/>
  <c r="K4" i="1"/>
  <c r="K5" i="1"/>
  <c r="K6" i="1"/>
  <c r="K7" i="1"/>
  <c r="K3" i="1"/>
  <c r="J6" i="1"/>
  <c r="J4" i="1"/>
  <c r="J5" i="1"/>
  <c r="F7" i="1"/>
  <c r="G4" i="1"/>
  <c r="G5" i="1"/>
  <c r="G3" i="1"/>
  <c r="F4" i="1"/>
</calcChain>
</file>

<file path=xl/sharedStrings.xml><?xml version="1.0" encoding="utf-8"?>
<sst xmlns="http://schemas.openxmlformats.org/spreadsheetml/2006/main" count="71" uniqueCount="59">
  <si>
    <t xml:space="preserve">I </t>
  </si>
  <si>
    <t>f(x) = ln(x)</t>
  </si>
  <si>
    <t>1 Suddivisione</t>
  </si>
  <si>
    <t>x0</t>
  </si>
  <si>
    <t>xm</t>
  </si>
  <si>
    <t>x1</t>
  </si>
  <si>
    <t>f</t>
  </si>
  <si>
    <t>I_1</t>
  </si>
  <si>
    <t>2 Suddivisioni</t>
  </si>
  <si>
    <t>x2</t>
  </si>
  <si>
    <t>I_2</t>
  </si>
  <si>
    <t>Richardson</t>
  </si>
  <si>
    <t>Primitiva</t>
  </si>
  <si>
    <t>F(x) = x*ln(x)-x</t>
  </si>
  <si>
    <t>I analitico</t>
  </si>
  <si>
    <t>e_1</t>
  </si>
  <si>
    <t>e_2</t>
  </si>
  <si>
    <t>e_r</t>
  </si>
  <si>
    <t>Stima errore</t>
  </si>
  <si>
    <t>M = max(ass(f4))</t>
  </si>
  <si>
    <t>f4 = -6/x^4</t>
  </si>
  <si>
    <t xml:space="preserve">--&gt; </t>
  </si>
  <si>
    <t>M = 6</t>
  </si>
  <si>
    <t>E_1</t>
  </si>
  <si>
    <t>E &lt; |b-a|^5*M/(2880*n^4)</t>
  </si>
  <si>
    <t>E_2</t>
  </si>
  <si>
    <t>Numero intervalli</t>
  </si>
  <si>
    <t>Trovare n tale che:</t>
  </si>
  <si>
    <t>|b-a|^5*M/(2880*n^4) &lt; 1.e-8</t>
  </si>
  <si>
    <t>n &gt;</t>
  </si>
  <si>
    <t>x3</t>
  </si>
  <si>
    <t>f1</t>
  </si>
  <si>
    <t>f2</t>
  </si>
  <si>
    <t>f3</t>
  </si>
  <si>
    <t xml:space="preserve"> </t>
  </si>
  <si>
    <t>P3(x) = a0 + a1*x + a2*x^2 + a3*x^3</t>
  </si>
  <si>
    <t>a0</t>
  </si>
  <si>
    <t>a1</t>
  </si>
  <si>
    <t>a2</t>
  </si>
  <si>
    <t>a3</t>
  </si>
  <si>
    <t>x</t>
  </si>
  <si>
    <t>f(x)</t>
  </si>
  <si>
    <t>Errore</t>
  </si>
  <si>
    <t>Maggiorazione</t>
  </si>
  <si>
    <t>f4 = -48/(2+x)^5</t>
  </si>
  <si>
    <t xml:space="preserve">M </t>
  </si>
  <si>
    <t>s0</t>
  </si>
  <si>
    <t>s1</t>
  </si>
  <si>
    <t>s2</t>
  </si>
  <si>
    <t>x^2</t>
  </si>
  <si>
    <t>x*y</t>
  </si>
  <si>
    <t>v0</t>
  </si>
  <si>
    <t>v1</t>
  </si>
  <si>
    <t>Sistema</t>
  </si>
  <si>
    <t>b</t>
  </si>
  <si>
    <t>A</t>
  </si>
  <si>
    <t>r(0.6)</t>
  </si>
  <si>
    <t>P3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</si>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</sst>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E+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0" xfId="0" quotePrefix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164" fontId="0" fillId="2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Esercizio_2!$B$20</c:f>
              <c:strCache>
                <c:ptCount val="1"/>
                <c:pt idx="0">
                  <c:v>P3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Esercizio_2!$A$21:$A$41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Esercizio_2!$B$21:$B$41</c:f>
              <c:numCache>
                <c:formatCode>General</c:formatCode>
                <c:ptCount val="21"/>
                <c:pt idx="0">
                  <c:v>0.0</c:v>
                </c:pt>
                <c:pt idx="1">
                  <c:v>0.0243252840909091</c:v>
                </c:pt>
                <c:pt idx="2">
                  <c:v>0.0475514069264069</c:v>
                </c:pt>
                <c:pt idx="3">
                  <c:v>0.069729099025974</c:v>
                </c:pt>
                <c:pt idx="4">
                  <c:v>0.0909090909090909</c:v>
                </c:pt>
                <c:pt idx="5">
                  <c:v>0.111142113095238</c:v>
                </c:pt>
                <c:pt idx="6">
                  <c:v>0.130478896103896</c:v>
                </c:pt>
                <c:pt idx="7">
                  <c:v>0.148970170454545</c:v>
                </c:pt>
                <c:pt idx="8">
                  <c:v>0.166666666666667</c:v>
                </c:pt>
                <c:pt idx="9">
                  <c:v>0.18361911525974</c:v>
                </c:pt>
                <c:pt idx="10">
                  <c:v>0.199878246753247</c:v>
                </c:pt>
                <c:pt idx="11">
                  <c:v>0.215494791666667</c:v>
                </c:pt>
                <c:pt idx="12">
                  <c:v>0.230519480519481</c:v>
                </c:pt>
                <c:pt idx="13">
                  <c:v>0.245003043831169</c:v>
                </c:pt>
                <c:pt idx="14">
                  <c:v>0.258996212121212</c:v>
                </c:pt>
                <c:pt idx="15">
                  <c:v>0.272549715909091</c:v>
                </c:pt>
                <c:pt idx="16">
                  <c:v>0.285714285714286</c:v>
                </c:pt>
                <c:pt idx="17">
                  <c:v>0.298540652056277</c:v>
                </c:pt>
                <c:pt idx="18">
                  <c:v>0.311079545454545</c:v>
                </c:pt>
                <c:pt idx="19">
                  <c:v>0.323381696428571</c:v>
                </c:pt>
                <c:pt idx="20">
                  <c:v>0.335497835497836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Esercizio_2!$C$20</c:f>
              <c:strCache>
                <c:ptCount val="1"/>
                <c:pt idx="0">
                  <c:v>r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Esercizio_2!$A$21:$A$41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Esercizio_2!$C$21:$C$41</c:f>
              <c:numCache>
                <c:formatCode>General</c:formatCode>
                <c:ptCount val="21"/>
                <c:pt idx="0">
                  <c:v>0.0125541125541126</c:v>
                </c:pt>
                <c:pt idx="1">
                  <c:v>0.0301638837353123</c:v>
                </c:pt>
                <c:pt idx="2">
                  <c:v>0.0477736549165121</c:v>
                </c:pt>
                <c:pt idx="3">
                  <c:v>0.0653834260977118</c:v>
                </c:pt>
                <c:pt idx="4">
                  <c:v>0.0829931972789116</c:v>
                </c:pt>
                <c:pt idx="5">
                  <c:v>0.100602968460111</c:v>
                </c:pt>
                <c:pt idx="6">
                  <c:v>0.118212739641311</c:v>
                </c:pt>
                <c:pt idx="7">
                  <c:v>0.135822510822511</c:v>
                </c:pt>
                <c:pt idx="8">
                  <c:v>0.153432282003711</c:v>
                </c:pt>
                <c:pt idx="9">
                  <c:v>0.17104205318491</c:v>
                </c:pt>
                <c:pt idx="10">
                  <c:v>0.18865182436611</c:v>
                </c:pt>
                <c:pt idx="11">
                  <c:v>0.20626159554731</c:v>
                </c:pt>
                <c:pt idx="12">
                  <c:v>0.22387136672851</c:v>
                </c:pt>
                <c:pt idx="13">
                  <c:v>0.241481137909709</c:v>
                </c:pt>
                <c:pt idx="14">
                  <c:v>0.259090909090909</c:v>
                </c:pt>
                <c:pt idx="15">
                  <c:v>0.276700680272109</c:v>
                </c:pt>
                <c:pt idx="16">
                  <c:v>0.294310451453309</c:v>
                </c:pt>
                <c:pt idx="17">
                  <c:v>0.311920222634508</c:v>
                </c:pt>
                <c:pt idx="18">
                  <c:v>0.329529993815708</c:v>
                </c:pt>
                <c:pt idx="19">
                  <c:v>0.347139764996908</c:v>
                </c:pt>
                <c:pt idx="20">
                  <c:v>0.364749536178108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Esercizio_2!$D$10:$D$13</c:f>
              <c:numCache>
                <c:formatCode>General</c:formatCode>
                <c:ptCount val="4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</c:numCache>
            </c:numRef>
          </c:xVal>
          <c:yVal>
            <c:numRef>
              <c:f>Esercizio_2!$E$10:$E$13</c:f>
              <c:numCache>
                <c:formatCode>General</c:formatCode>
                <c:ptCount val="4"/>
                <c:pt idx="0">
                  <c:v>0.0</c:v>
                </c:pt>
                <c:pt idx="1">
                  <c:v>0.0909090909090909</c:v>
                </c:pt>
                <c:pt idx="2">
                  <c:v>0.166666666666667</c:v>
                </c:pt>
                <c:pt idx="3">
                  <c:v>0.285714285714286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722528"/>
        <c:axId val="-2116720752"/>
      </c:scatterChart>
      <c:valAx>
        <c:axId val="-211672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16720752"/>
        <c:crosses val="autoZero"/>
        <c:crossBetween val="midCat"/>
      </c:valAx>
      <c:valAx>
        <c:axId val="-21167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16722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18</xdr:row>
      <xdr:rowOff>63500</xdr:rowOff>
    </xdr:from>
    <xdr:to>
      <xdr:col>13</xdr:col>
      <xdr:colOff>152400</xdr:colOff>
      <xdr:row>40</xdr:row>
      <xdr:rowOff>101600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A9" sqref="A9"/>
    </sheetView>
  </sheetViews>
  <sheetFormatPr baseColWidth="10" defaultRowHeight="16" x14ac:dyDescent="0.2"/>
  <cols>
    <col min="1" max="1" width="26.33203125" bestFit="1" customWidth="1"/>
    <col min="6" max="6" width="12.33203125" bestFit="1" customWidth="1"/>
    <col min="10" max="10" width="12.33203125" bestFit="1" customWidth="1"/>
    <col min="14" max="14" width="12.33203125" bestFit="1" customWidth="1"/>
  </cols>
  <sheetData>
    <row r="1" spans="1:17" x14ac:dyDescent="0.2">
      <c r="A1" t="s">
        <v>0</v>
      </c>
      <c r="B1">
        <v>1</v>
      </c>
      <c r="C1">
        <v>5</v>
      </c>
      <c r="E1" t="s">
        <v>2</v>
      </c>
      <c r="I1" t="s">
        <v>8</v>
      </c>
      <c r="M1" s="1" t="s">
        <v>11</v>
      </c>
      <c r="N1" s="1">
        <f>J9+(J9-F7)/15</f>
        <v>4.0440685415471451</v>
      </c>
      <c r="P1" s="4" t="s">
        <v>14</v>
      </c>
      <c r="Q1" s="4">
        <f>(C1*LN(C1)-C1)-(B1*LN(B1)-B1)</f>
        <v>4.0471895621705016</v>
      </c>
    </row>
    <row r="2" spans="1:17" x14ac:dyDescent="0.2">
      <c r="G2" t="s">
        <v>6</v>
      </c>
      <c r="M2" s="5" t="s">
        <v>17</v>
      </c>
      <c r="N2" s="6">
        <f>ABS(N1-Q1)</f>
        <v>3.1210206233565074E-3</v>
      </c>
    </row>
    <row r="3" spans="1:17" x14ac:dyDescent="0.2">
      <c r="A3" t="s">
        <v>1</v>
      </c>
      <c r="E3" t="s">
        <v>3</v>
      </c>
      <c r="F3">
        <v>1</v>
      </c>
      <c r="G3">
        <f>LN(F3)</f>
        <v>0</v>
      </c>
      <c r="I3" t="s">
        <v>3</v>
      </c>
      <c r="J3">
        <v>1</v>
      </c>
      <c r="K3">
        <f>LN(J3)</f>
        <v>0</v>
      </c>
    </row>
    <row r="4" spans="1:17" x14ac:dyDescent="0.2">
      <c r="E4" t="s">
        <v>4</v>
      </c>
      <c r="F4">
        <f>(1+5)/2</f>
        <v>3</v>
      </c>
      <c r="G4">
        <f t="shared" ref="G4:G5" si="0">LN(F4)</f>
        <v>1.0986122886681098</v>
      </c>
      <c r="I4" t="s">
        <v>4</v>
      </c>
      <c r="J4">
        <f>(J3+J5)/2</f>
        <v>2</v>
      </c>
      <c r="K4">
        <f t="shared" ref="K4:K7" si="1">LN(J4)</f>
        <v>0.69314718055994529</v>
      </c>
    </row>
    <row r="5" spans="1:17" x14ac:dyDescent="0.2">
      <c r="A5" s="3" t="s">
        <v>12</v>
      </c>
      <c r="E5" t="s">
        <v>5</v>
      </c>
      <c r="F5">
        <v>5</v>
      </c>
      <c r="G5">
        <f t="shared" si="0"/>
        <v>1.6094379124341003</v>
      </c>
      <c r="I5" t="s">
        <v>5</v>
      </c>
      <c r="J5">
        <f>(1+5)/2</f>
        <v>3</v>
      </c>
      <c r="K5">
        <f t="shared" si="1"/>
        <v>1.0986122886681098</v>
      </c>
    </row>
    <row r="6" spans="1:17" x14ac:dyDescent="0.2">
      <c r="A6" s="3" t="s">
        <v>13</v>
      </c>
      <c r="I6" t="s">
        <v>4</v>
      </c>
      <c r="J6">
        <f>(J5+J7)/2</f>
        <v>4</v>
      </c>
      <c r="K6">
        <f t="shared" si="1"/>
        <v>1.3862943611198906</v>
      </c>
    </row>
    <row r="7" spans="1:17" x14ac:dyDescent="0.2">
      <c r="E7" s="1" t="s">
        <v>7</v>
      </c>
      <c r="F7" s="1">
        <f>(C1-B1)*(G3+4*G4+G5)/6</f>
        <v>4.0025913780710267</v>
      </c>
      <c r="I7" t="s">
        <v>9</v>
      </c>
      <c r="J7">
        <v>5</v>
      </c>
      <c r="K7">
        <f t="shared" si="1"/>
        <v>1.6094379124341003</v>
      </c>
    </row>
    <row r="8" spans="1:17" x14ac:dyDescent="0.2">
      <c r="A8" s="4" t="s">
        <v>18</v>
      </c>
      <c r="E8" s="5" t="s">
        <v>15</v>
      </c>
      <c r="F8" s="6">
        <f>ABS(F7-Q1)</f>
        <v>4.4598184099474913E-2</v>
      </c>
    </row>
    <row r="9" spans="1:17" x14ac:dyDescent="0.2">
      <c r="A9" s="4" t="s">
        <v>24</v>
      </c>
      <c r="E9" s="8" t="s">
        <v>23</v>
      </c>
      <c r="F9" s="8">
        <f>6*(C1-B1)^5/2880</f>
        <v>2.1333333333333333</v>
      </c>
      <c r="I9" s="1" t="s">
        <v>10</v>
      </c>
      <c r="J9" s="1">
        <f>(C1-B1)*(K3+4*K4+2*K5+4*K6+K7)/12</f>
        <v>4.0414762188298878</v>
      </c>
    </row>
    <row r="10" spans="1:17" x14ac:dyDescent="0.2">
      <c r="I10" s="5" t="s">
        <v>16</v>
      </c>
      <c r="J10" s="6">
        <f>ABS(Q1-J9)</f>
        <v>5.7133433406137968E-3</v>
      </c>
    </row>
    <row r="11" spans="1:17" x14ac:dyDescent="0.2">
      <c r="A11" t="s">
        <v>19</v>
      </c>
      <c r="I11" s="8" t="s">
        <v>25</v>
      </c>
      <c r="J11" s="8">
        <f>6*(C1-B1)^5/(2880*2^4)</f>
        <v>0.13333333333333333</v>
      </c>
    </row>
    <row r="13" spans="1:17" x14ac:dyDescent="0.2">
      <c r="A13" t="s">
        <v>20</v>
      </c>
      <c r="B13" s="7" t="s">
        <v>21</v>
      </c>
      <c r="C13" s="4" t="s">
        <v>22</v>
      </c>
    </row>
    <row r="15" spans="1:17" x14ac:dyDescent="0.2">
      <c r="A15" t="s">
        <v>26</v>
      </c>
    </row>
    <row r="16" spans="1:17" x14ac:dyDescent="0.2">
      <c r="A16" t="s">
        <v>27</v>
      </c>
    </row>
    <row r="17" spans="1:5" x14ac:dyDescent="0.2">
      <c r="A17" s="9" t="s">
        <v>28</v>
      </c>
      <c r="B17" s="7" t="s">
        <v>21</v>
      </c>
      <c r="C17" s="9" t="s">
        <v>29</v>
      </c>
      <c r="D17" s="2">
        <f>(6*(C1-B1)^5/(2880*0.00000001))^(1/4)</f>
        <v>120.85501589427072</v>
      </c>
      <c r="E17" s="9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abSelected="1" workbookViewId="0">
      <selection activeCell="E17" sqref="E17"/>
    </sheetView>
  </sheetViews>
  <sheetFormatPr baseColWidth="10" defaultRowHeight="16" x14ac:dyDescent="0.2"/>
  <cols>
    <col min="4" max="4" width="14.1640625" bestFit="1" customWidth="1"/>
    <col min="6" max="6" width="13.1640625" bestFit="1" customWidth="1"/>
    <col min="7" max="7" width="12.33203125" bestFit="1" customWidth="1"/>
  </cols>
  <sheetData>
    <row r="2" spans="1:16" x14ac:dyDescent="0.2">
      <c r="C2" t="s">
        <v>6</v>
      </c>
      <c r="D2" t="s">
        <v>31</v>
      </c>
      <c r="E2" t="s">
        <v>32</v>
      </c>
      <c r="F2" t="s">
        <v>33</v>
      </c>
      <c r="I2" s="2" t="s">
        <v>49</v>
      </c>
      <c r="J2" s="2" t="s">
        <v>50</v>
      </c>
      <c r="L2" s="14" t="s">
        <v>46</v>
      </c>
      <c r="M2" s="14">
        <f>4</f>
        <v>4</v>
      </c>
    </row>
    <row r="3" spans="1:16" x14ac:dyDescent="0.2">
      <c r="A3" t="s">
        <v>3</v>
      </c>
      <c r="B3">
        <v>0</v>
      </c>
      <c r="C3" s="10">
        <f>B3/(2+B3)</f>
        <v>0</v>
      </c>
      <c r="D3" s="10">
        <f>(C4-C3)/(B4-B3)</f>
        <v>0.45454545454545453</v>
      </c>
      <c r="E3" s="10">
        <f>(D3-D4)/(B3-B5)</f>
        <v>-0.18939393939393923</v>
      </c>
      <c r="F3" s="10">
        <f>(E3-E4)/(B3-B6)</f>
        <v>6.764069264069246E-2</v>
      </c>
      <c r="I3" s="2">
        <f>B3^2</f>
        <v>0</v>
      </c>
      <c r="J3" s="2">
        <f>B3*C3</f>
        <v>0</v>
      </c>
      <c r="L3" s="14" t="s">
        <v>47</v>
      </c>
      <c r="M3" s="14">
        <f>SUM(B3:B6)</f>
        <v>1.4000000000000001</v>
      </c>
    </row>
    <row r="4" spans="1:16" x14ac:dyDescent="0.2">
      <c r="A4" t="s">
        <v>5</v>
      </c>
      <c r="B4">
        <v>0.2</v>
      </c>
      <c r="C4">
        <f t="shared" ref="C4:C6" si="0">B4/(2+B4)</f>
        <v>9.0909090909090912E-2</v>
      </c>
      <c r="D4">
        <f t="shared" ref="D4:D5" si="1">(C5-C4)/(B5-B4)</f>
        <v>0.37878787878787884</v>
      </c>
      <c r="E4">
        <f>(D4-D5)/(B4-B6)</f>
        <v>-0.13528138528138525</v>
      </c>
      <c r="F4" t="s">
        <v>34</v>
      </c>
      <c r="I4" s="2">
        <f t="shared" ref="I4:I6" si="2">B4^2</f>
        <v>4.0000000000000008E-2</v>
      </c>
      <c r="J4" s="2">
        <f t="shared" ref="J4:J6" si="3">B4*C4</f>
        <v>1.8181818181818184E-2</v>
      </c>
      <c r="L4" s="14" t="s">
        <v>48</v>
      </c>
      <c r="M4" s="14">
        <f>SUM(I3:I6)</f>
        <v>0.84000000000000019</v>
      </c>
    </row>
    <row r="5" spans="1:16" x14ac:dyDescent="0.2">
      <c r="A5" t="s">
        <v>9</v>
      </c>
      <c r="B5">
        <v>0.4</v>
      </c>
      <c r="C5">
        <f t="shared" si="0"/>
        <v>0.16666666666666669</v>
      </c>
      <c r="D5">
        <f t="shared" si="1"/>
        <v>0.29761904761904767</v>
      </c>
      <c r="I5" s="2">
        <f t="shared" si="2"/>
        <v>0.16000000000000003</v>
      </c>
      <c r="J5" s="2">
        <f t="shared" si="3"/>
        <v>6.666666666666668E-2</v>
      </c>
      <c r="L5" s="14" t="s">
        <v>51</v>
      </c>
      <c r="M5" s="14">
        <f>SUM(C3:C6)</f>
        <v>0.54329004329004338</v>
      </c>
    </row>
    <row r="6" spans="1:16" x14ac:dyDescent="0.2">
      <c r="A6" t="s">
        <v>30</v>
      </c>
      <c r="B6">
        <v>0.8</v>
      </c>
      <c r="C6">
        <f t="shared" si="0"/>
        <v>0.28571428571428575</v>
      </c>
      <c r="I6" s="2">
        <f t="shared" si="2"/>
        <v>0.64000000000000012</v>
      </c>
      <c r="J6" s="2">
        <f t="shared" si="3"/>
        <v>0.22857142857142862</v>
      </c>
      <c r="L6" s="14" t="s">
        <v>52</v>
      </c>
      <c r="M6" s="14">
        <f>SUM(J3:J6)</f>
        <v>0.31341991341991349</v>
      </c>
    </row>
    <row r="8" spans="1:16" x14ac:dyDescent="0.2">
      <c r="A8" t="s">
        <v>35</v>
      </c>
      <c r="J8" t="s">
        <v>53</v>
      </c>
    </row>
    <row r="9" spans="1:16" x14ac:dyDescent="0.2">
      <c r="D9" s="2" t="s">
        <v>40</v>
      </c>
      <c r="E9" s="2" t="s">
        <v>41</v>
      </c>
      <c r="J9" t="s">
        <v>55</v>
      </c>
      <c r="M9" t="s">
        <v>54</v>
      </c>
    </row>
    <row r="10" spans="1:16" x14ac:dyDescent="0.2">
      <c r="A10" s="8" t="s">
        <v>36</v>
      </c>
      <c r="B10" s="8">
        <v>0</v>
      </c>
      <c r="D10" s="2">
        <v>0</v>
      </c>
      <c r="E10" s="2">
        <f>B$10+B$11*D10+B$12*D10^2+B$13*D10^3</f>
        <v>0</v>
      </c>
      <c r="J10" s="15">
        <f>M2</f>
        <v>4</v>
      </c>
      <c r="K10" s="15">
        <f>M3</f>
        <v>1.4000000000000001</v>
      </c>
      <c r="M10" s="15">
        <f>M5</f>
        <v>0.54329004329004338</v>
      </c>
      <c r="O10" s="16" t="s">
        <v>36</v>
      </c>
      <c r="P10" s="16">
        <f t="array" ref="P10:P11">MMULT(J13:K14,M10:M11)</f>
        <v>1.2554112554112595E-2</v>
      </c>
    </row>
    <row r="11" spans="1:16" x14ac:dyDescent="0.2">
      <c r="A11" s="8" t="s">
        <v>37</v>
      </c>
      <c r="B11" s="8">
        <f>D3-E3*B4+F3*B4*B5</f>
        <v>0.4978354978354978</v>
      </c>
      <c r="D11" s="2">
        <v>0.2</v>
      </c>
      <c r="E11" s="2">
        <f t="shared" ref="E11:E14" si="4">B$10+B$11*D11+B$12*D11^2+B$13*D11^3</f>
        <v>9.0909090909090912E-2</v>
      </c>
      <c r="J11" s="15">
        <f>M3</f>
        <v>1.4000000000000001</v>
      </c>
      <c r="K11" s="15">
        <f>M4</f>
        <v>0.84000000000000019</v>
      </c>
      <c r="M11" s="15">
        <f>M6</f>
        <v>0.31341991341991349</v>
      </c>
      <c r="O11" s="16" t="s">
        <v>37</v>
      </c>
      <c r="P11" s="16">
        <v>0.35219542362399503</v>
      </c>
    </row>
    <row r="12" spans="1:16" x14ac:dyDescent="0.2">
      <c r="A12" s="8" t="s">
        <v>38</v>
      </c>
      <c r="B12" s="8">
        <f>E3-F3*(B4+B5)</f>
        <v>-0.2299783549783547</v>
      </c>
      <c r="D12" s="2">
        <v>0.4</v>
      </c>
      <c r="E12" s="2">
        <f t="shared" si="4"/>
        <v>0.16666666666666671</v>
      </c>
    </row>
    <row r="13" spans="1:16" x14ac:dyDescent="0.2">
      <c r="A13" s="8" t="s">
        <v>39</v>
      </c>
      <c r="B13" s="8">
        <f>F3</f>
        <v>6.764069264069246E-2</v>
      </c>
      <c r="D13" s="2">
        <v>0.8</v>
      </c>
      <c r="E13" s="2">
        <f t="shared" si="4"/>
        <v>0.28571428571428581</v>
      </c>
      <c r="J13">
        <f t="array" ref="J13:K14">MINVERSE(J10:K11)</f>
        <v>0.6</v>
      </c>
      <c r="K13">
        <v>-0.99999999999999978</v>
      </c>
      <c r="O13" s="17" t="s">
        <v>56</v>
      </c>
      <c r="P13" s="17">
        <f>P10+0.6*P11</f>
        <v>0.2238713667285096</v>
      </c>
    </row>
    <row r="14" spans="1:16" x14ac:dyDescent="0.2">
      <c r="D14" s="5">
        <v>0.6</v>
      </c>
      <c r="E14" s="5">
        <f t="shared" si="4"/>
        <v>0.23051948051948057</v>
      </c>
      <c r="F14" s="11" t="s">
        <v>42</v>
      </c>
      <c r="G14" s="13">
        <f>ABS(E14-D14/(2+D14))</f>
        <v>2.4975024975018578E-4</v>
      </c>
      <c r="J14">
        <v>-0.99999999999999989</v>
      </c>
      <c r="K14">
        <v>2.8571428571428563</v>
      </c>
    </row>
    <row r="15" spans="1:16" x14ac:dyDescent="0.2">
      <c r="F15" s="1" t="s">
        <v>43</v>
      </c>
      <c r="G15" s="12">
        <f>(1.5/24)*0.8^4</f>
        <v>2.5600000000000012E-2</v>
      </c>
    </row>
    <row r="16" spans="1:16" x14ac:dyDescent="0.2">
      <c r="D16" t="s">
        <v>44</v>
      </c>
    </row>
    <row r="17" spans="1:5" x14ac:dyDescent="0.2">
      <c r="D17" t="s">
        <v>45</v>
      </c>
      <c r="E17">
        <f>48/2^5</f>
        <v>1.5</v>
      </c>
    </row>
    <row r="20" spans="1:5" x14ac:dyDescent="0.2">
      <c r="A20" s="2" t="s">
        <v>40</v>
      </c>
      <c r="B20" s="2" t="s">
        <v>57</v>
      </c>
      <c r="C20" s="2" t="s">
        <v>58</v>
      </c>
    </row>
    <row r="21" spans="1:5" x14ac:dyDescent="0.2">
      <c r="A21" s="2">
        <v>0</v>
      </c>
      <c r="B21" s="2">
        <f>B$10+B$11*A21+B$12*A21^2+B$13*A21^3</f>
        <v>0</v>
      </c>
      <c r="C21" s="2">
        <f>P$10+P$11*A21</f>
        <v>1.2554112554112595E-2</v>
      </c>
    </row>
    <row r="22" spans="1:5" x14ac:dyDescent="0.2">
      <c r="A22" s="2">
        <v>0.05</v>
      </c>
      <c r="B22" s="2">
        <f t="shared" ref="B22:B41" si="5">B$10+B$11*A22+B$12*A22^2+B$13*A22^3</f>
        <v>2.4325284090909092E-2</v>
      </c>
      <c r="C22" s="2">
        <f t="shared" ref="C22:C41" si="6">P$10+P$11*A22</f>
        <v>3.0163883735312348E-2</v>
      </c>
    </row>
    <row r="23" spans="1:5" x14ac:dyDescent="0.2">
      <c r="A23" s="2">
        <v>0.1</v>
      </c>
      <c r="B23" s="2">
        <f t="shared" si="5"/>
        <v>4.7551406926406935E-2</v>
      </c>
      <c r="C23" s="2">
        <f t="shared" si="6"/>
        <v>4.7773654916512101E-2</v>
      </c>
    </row>
    <row r="24" spans="1:5" x14ac:dyDescent="0.2">
      <c r="A24" s="2">
        <v>0.15</v>
      </c>
      <c r="B24" s="2">
        <f t="shared" si="5"/>
        <v>6.9729099025974031E-2</v>
      </c>
      <c r="C24" s="2">
        <f t="shared" si="6"/>
        <v>6.5383426097711847E-2</v>
      </c>
    </row>
    <row r="25" spans="1:5" x14ac:dyDescent="0.2">
      <c r="A25" s="2">
        <v>0.2</v>
      </c>
      <c r="B25" s="2">
        <f t="shared" si="5"/>
        <v>9.0909090909090912E-2</v>
      </c>
      <c r="C25" s="2">
        <f t="shared" si="6"/>
        <v>8.2993197278911607E-2</v>
      </c>
    </row>
    <row r="26" spans="1:5" x14ac:dyDescent="0.2">
      <c r="A26" s="2">
        <v>0.25</v>
      </c>
      <c r="B26" s="2">
        <f t="shared" si="5"/>
        <v>0.1111421130952381</v>
      </c>
      <c r="C26" s="2">
        <f t="shared" si="6"/>
        <v>0.10060296846011135</v>
      </c>
    </row>
    <row r="27" spans="1:5" x14ac:dyDescent="0.2">
      <c r="A27" s="2">
        <v>0.3</v>
      </c>
      <c r="B27" s="2">
        <f t="shared" si="5"/>
        <v>0.13047889610389612</v>
      </c>
      <c r="C27" s="2">
        <f t="shared" si="6"/>
        <v>0.1182127396413111</v>
      </c>
    </row>
    <row r="28" spans="1:5" x14ac:dyDescent="0.2">
      <c r="A28" s="2">
        <v>0.35</v>
      </c>
      <c r="B28" s="2">
        <f t="shared" si="5"/>
        <v>0.14897017045454547</v>
      </c>
      <c r="C28" s="2">
        <f t="shared" si="6"/>
        <v>0.13582251082251084</v>
      </c>
    </row>
    <row r="29" spans="1:5" x14ac:dyDescent="0.2">
      <c r="A29" s="2">
        <v>0.4</v>
      </c>
      <c r="B29" s="2">
        <f t="shared" si="5"/>
        <v>0.16666666666666671</v>
      </c>
      <c r="C29" s="2">
        <f t="shared" si="6"/>
        <v>0.15343228200371062</v>
      </c>
    </row>
    <row r="30" spans="1:5" x14ac:dyDescent="0.2">
      <c r="A30" s="2">
        <v>0.45</v>
      </c>
      <c r="B30" s="2">
        <f t="shared" si="5"/>
        <v>0.18361911525974028</v>
      </c>
      <c r="C30" s="2">
        <f t="shared" si="6"/>
        <v>0.17104205318491036</v>
      </c>
    </row>
    <row r="31" spans="1:5" x14ac:dyDescent="0.2">
      <c r="A31" s="2">
        <v>0.5</v>
      </c>
      <c r="B31" s="2">
        <f t="shared" si="5"/>
        <v>0.19987824675324678</v>
      </c>
      <c r="C31" s="2">
        <f t="shared" si="6"/>
        <v>0.18865182436611011</v>
      </c>
    </row>
    <row r="32" spans="1:5" x14ac:dyDescent="0.2">
      <c r="A32" s="2">
        <v>0.55000000000000004</v>
      </c>
      <c r="B32" s="2">
        <f t="shared" si="5"/>
        <v>0.21549479166666674</v>
      </c>
      <c r="C32" s="2">
        <f t="shared" si="6"/>
        <v>0.20626159554730988</v>
      </c>
    </row>
    <row r="33" spans="1:3" x14ac:dyDescent="0.2">
      <c r="A33" s="2">
        <v>0.6</v>
      </c>
      <c r="B33" s="2">
        <f t="shared" si="5"/>
        <v>0.23051948051948057</v>
      </c>
      <c r="C33" s="2">
        <f t="shared" si="6"/>
        <v>0.2238713667285096</v>
      </c>
    </row>
    <row r="34" spans="1:3" x14ac:dyDescent="0.2">
      <c r="A34" s="2">
        <v>0.65</v>
      </c>
      <c r="B34" s="2">
        <f t="shared" si="5"/>
        <v>0.24500304383116892</v>
      </c>
      <c r="C34" s="2">
        <f t="shared" si="6"/>
        <v>0.24148113790970938</v>
      </c>
    </row>
    <row r="35" spans="1:3" x14ac:dyDescent="0.2">
      <c r="A35" s="2">
        <v>0.7</v>
      </c>
      <c r="B35" s="2">
        <f t="shared" si="5"/>
        <v>0.25899621212121215</v>
      </c>
      <c r="C35" s="2">
        <f t="shared" si="6"/>
        <v>0.25909090909090909</v>
      </c>
    </row>
    <row r="36" spans="1:3" x14ac:dyDescent="0.2">
      <c r="A36" s="2">
        <v>0.75</v>
      </c>
      <c r="B36" s="2">
        <f t="shared" si="5"/>
        <v>0.27254971590909099</v>
      </c>
      <c r="C36" s="2">
        <f t="shared" si="6"/>
        <v>0.27670068027210887</v>
      </c>
    </row>
    <row r="37" spans="1:3" x14ac:dyDescent="0.2">
      <c r="A37" s="2">
        <v>0.8</v>
      </c>
      <c r="B37" s="2">
        <f t="shared" si="5"/>
        <v>0.28571428571428581</v>
      </c>
      <c r="C37" s="2">
        <f t="shared" si="6"/>
        <v>0.29431045145330864</v>
      </c>
    </row>
    <row r="38" spans="1:3" x14ac:dyDescent="0.2">
      <c r="A38" s="2">
        <v>0.85</v>
      </c>
      <c r="B38" s="2">
        <f t="shared" si="5"/>
        <v>0.29854065205627717</v>
      </c>
      <c r="C38" s="2">
        <f t="shared" si="6"/>
        <v>0.31192022263450836</v>
      </c>
    </row>
    <row r="39" spans="1:3" x14ac:dyDescent="0.2">
      <c r="A39" s="2">
        <v>0.9</v>
      </c>
      <c r="B39" s="2">
        <f t="shared" si="5"/>
        <v>0.31107954545454547</v>
      </c>
      <c r="C39" s="2">
        <f t="shared" si="6"/>
        <v>0.32952999381570813</v>
      </c>
    </row>
    <row r="40" spans="1:3" x14ac:dyDescent="0.2">
      <c r="A40" s="2">
        <v>0.95</v>
      </c>
      <c r="B40" s="2">
        <f t="shared" si="5"/>
        <v>0.32338169642857151</v>
      </c>
      <c r="C40" s="2">
        <f t="shared" si="6"/>
        <v>0.34713976499690785</v>
      </c>
    </row>
    <row r="41" spans="1:3" x14ac:dyDescent="0.2">
      <c r="A41" s="2">
        <v>1</v>
      </c>
      <c r="B41" s="2">
        <f t="shared" si="5"/>
        <v>0.33549783549783557</v>
      </c>
      <c r="C41" s="2">
        <f t="shared" si="6"/>
        <v>0.36474953617810763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Esercizio_1</vt:lpstr>
      <vt:lpstr>Esercizio_2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2017-07-23T12:02:18Z</dcterms:created>
  <dcterms:modified xsi:type="dcterms:W3CDTF">2017-07-24T04:10:09Z</dcterms:modified>
</cp:coreProperties>
</file>