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janna/Desktop/TMP/"/>
    </mc:Choice>
  </mc:AlternateContent>
  <bookViews>
    <workbookView xWindow="0" yWindow="460" windowWidth="28800" windowHeight="16380" tabRatio="500"/>
  </bookViews>
  <sheets>
    <sheet name="Punto Fisso" sheetId="1" r:id="rId1"/>
    <sheet name="Matrice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 l="1"/>
  <c r="E17" i="1"/>
  <c r="E18" i="1"/>
  <c r="I44" i="2" a="1"/>
  <c r="I44" i="2"/>
  <c r="J44" i="2"/>
  <c r="K44" i="2"/>
  <c r="I45" i="2"/>
  <c r="J45" i="2"/>
  <c r="K45" i="2"/>
  <c r="I46" i="2"/>
  <c r="J46" i="2"/>
  <c r="K46" i="2"/>
  <c r="U44" i="2" a="1"/>
  <c r="U44" i="2"/>
  <c r="V44" i="2"/>
  <c r="W44" i="2"/>
  <c r="U45" i="2"/>
  <c r="V45" i="2"/>
  <c r="W45" i="2"/>
  <c r="U46" i="2"/>
  <c r="V46" i="2"/>
  <c r="W46" i="2"/>
  <c r="Q39" i="2" a="1"/>
  <c r="Q39" i="2"/>
  <c r="R39" i="2"/>
  <c r="S39" i="2"/>
  <c r="Q40" i="2"/>
  <c r="R40" i="2"/>
  <c r="S40" i="2"/>
  <c r="Q41" i="2"/>
  <c r="R41" i="2"/>
  <c r="S41" i="2"/>
  <c r="U34" i="2" a="1"/>
  <c r="U34" i="2"/>
  <c r="V34" i="2"/>
  <c r="W34" i="2"/>
  <c r="U35" i="2"/>
  <c r="V35" i="2"/>
  <c r="W35" i="2"/>
  <c r="U36" i="2"/>
  <c r="V36" i="2"/>
  <c r="W36" i="2"/>
  <c r="I34" i="2" a="1"/>
  <c r="I34" i="2"/>
  <c r="J34" i="2"/>
  <c r="K34" i="2"/>
  <c r="I35" i="2"/>
  <c r="J35" i="2"/>
  <c r="K35" i="2"/>
  <c r="I36" i="2"/>
  <c r="J36" i="2"/>
  <c r="K36" i="2"/>
  <c r="A38" i="2" a="1"/>
  <c r="A38" i="2"/>
  <c r="B38" i="2"/>
  <c r="C38" i="2"/>
  <c r="A39" i="2"/>
  <c r="B39" i="2"/>
  <c r="C39" i="2"/>
  <c r="A40" i="2"/>
  <c r="B40" i="2"/>
  <c r="C40" i="2"/>
  <c r="A34" i="2" a="1"/>
  <c r="A34" i="2"/>
  <c r="B34" i="2"/>
  <c r="C34" i="2"/>
  <c r="A35" i="2"/>
  <c r="B35" i="2"/>
  <c r="C35" i="2"/>
  <c r="A36" i="2"/>
  <c r="B36" i="2"/>
  <c r="C36" i="2"/>
  <c r="M14" i="2"/>
  <c r="G23" i="2"/>
  <c r="G24" i="2"/>
  <c r="G22" i="2"/>
  <c r="A27" i="2" a="1"/>
  <c r="A27" i="2"/>
  <c r="B27" i="2"/>
  <c r="C27" i="2"/>
  <c r="A28" i="2"/>
  <c r="B28" i="2"/>
  <c r="C28" i="2"/>
  <c r="A29" i="2"/>
  <c r="B29" i="2"/>
  <c r="C29" i="2"/>
  <c r="J22" i="2" a="1"/>
  <c r="J22" i="2"/>
  <c r="J23" i="2"/>
  <c r="J24" i="2"/>
  <c r="J11" i="2" a="1"/>
  <c r="J11" i="2"/>
  <c r="J12" i="2"/>
  <c r="J13" i="2"/>
  <c r="A16" i="2" a="1"/>
  <c r="A16" i="2"/>
  <c r="B16" i="2"/>
  <c r="C16" i="2"/>
  <c r="A17" i="2"/>
  <c r="B17" i="2"/>
  <c r="C17" i="2"/>
  <c r="A18" i="2"/>
  <c r="B18" i="2"/>
  <c r="C18" i="2"/>
  <c r="B6" i="2"/>
  <c r="M2" i="2" a="1"/>
  <c r="M2" i="2"/>
  <c r="N2" i="2"/>
  <c r="O2" i="2"/>
  <c r="M3" i="2"/>
  <c r="N3" i="2"/>
  <c r="O3" i="2"/>
  <c r="M4" i="2"/>
  <c r="N4" i="2"/>
  <c r="O4" i="2"/>
  <c r="E2" i="2" a="1"/>
  <c r="E2" i="2"/>
  <c r="F2" i="2"/>
  <c r="G2" i="2"/>
  <c r="E3" i="2"/>
  <c r="F3" i="2"/>
  <c r="G3" i="2"/>
  <c r="E4" i="2"/>
  <c r="F4" i="2"/>
  <c r="G4" i="2"/>
  <c r="F24" i="1"/>
  <c r="G24" i="1"/>
  <c r="E25" i="1"/>
  <c r="E24" i="1"/>
  <c r="J11" i="1"/>
  <c r="I12" i="1"/>
  <c r="J12" i="1"/>
  <c r="I13" i="1"/>
  <c r="E13" i="1"/>
  <c r="F13" i="1"/>
  <c r="E14" i="1"/>
  <c r="F14" i="1"/>
  <c r="E15" i="1"/>
  <c r="F15" i="1"/>
  <c r="F12" i="1"/>
  <c r="E12" i="1"/>
  <c r="F11" i="1"/>
  <c r="I9" i="1"/>
  <c r="E9" i="1"/>
  <c r="B16" i="1"/>
  <c r="B17" i="1"/>
  <c r="B18" i="1"/>
  <c r="B15" i="1"/>
  <c r="B10" i="1"/>
  <c r="B11" i="1"/>
  <c r="B12" i="1"/>
  <c r="B9" i="1"/>
</calcChain>
</file>

<file path=xl/sharedStrings.xml><?xml version="1.0" encoding="utf-8"?>
<sst xmlns="http://schemas.openxmlformats.org/spreadsheetml/2006/main" count="88" uniqueCount="62">
  <si>
    <t>g(x)</t>
  </si>
  <si>
    <t>x^3 - 0.5 x + 0.2</t>
  </si>
  <si>
    <t>g1</t>
  </si>
  <si>
    <t>3x^2-0.5</t>
  </si>
  <si>
    <t>f1</t>
  </si>
  <si>
    <t>f =  g(x) - x</t>
  </si>
  <si>
    <t>---&gt;</t>
  </si>
  <si>
    <t>f è strettamente crescente in I1 e I2</t>
  </si>
  <si>
    <t>x</t>
  </si>
  <si>
    <t>f</t>
  </si>
  <si>
    <t>x^3 -1.5x+0.2</t>
  </si>
  <si>
    <t>3x^2-1.5</t>
  </si>
  <si>
    <t xml:space="preserve"> &lt; 0 per x &lt; 0.7071 e &gt; 0 per x &gt; 0.7071</t>
  </si>
  <si>
    <t>Soluzione unica in I1</t>
  </si>
  <si>
    <t>Soluzione unica in I2</t>
  </si>
  <si>
    <t>g2</t>
  </si>
  <si>
    <t>6x</t>
  </si>
  <si>
    <t>&gt; 0 sempre in I1 e I2</t>
  </si>
  <si>
    <t>Converge sempre</t>
  </si>
  <si>
    <t>Diverge sempre</t>
  </si>
  <si>
    <t>m_I1</t>
  </si>
  <si>
    <t>m_I2</t>
  </si>
  <si>
    <t>I1</t>
  </si>
  <si>
    <t>k</t>
  </si>
  <si>
    <t>I2</t>
  </si>
  <si>
    <t>Newton Raphson</t>
  </si>
  <si>
    <t>f(x)</t>
  </si>
  <si>
    <t>f1(x)</t>
  </si>
  <si>
    <t>f1 è nulla in x0</t>
  </si>
  <si>
    <t>A</t>
  </si>
  <si>
    <t>L</t>
  </si>
  <si>
    <t>LT</t>
  </si>
  <si>
    <t>LLT</t>
  </si>
  <si>
    <t>lambda_3</t>
  </si>
  <si>
    <t>lambda_2</t>
  </si>
  <si>
    <t>lambda_1</t>
  </si>
  <si>
    <t>&lt;---- La traccia di una matrice è pari alla somma degli autovalori</t>
  </si>
  <si>
    <t>Y</t>
  </si>
  <si>
    <t>y1</t>
  </si>
  <si>
    <t>y2</t>
  </si>
  <si>
    <t>y3</t>
  </si>
  <si>
    <t>=</t>
  </si>
  <si>
    <t>b</t>
  </si>
  <si>
    <t>Linv</t>
  </si>
  <si>
    <t>X</t>
  </si>
  <si>
    <t>x1</t>
  </si>
  <si>
    <t>x3</t>
  </si>
  <si>
    <t>x2</t>
  </si>
  <si>
    <t>det(A) = det(L)*det(LT)</t>
  </si>
  <si>
    <t>&lt;---- Prodotto termini diagonali di matrici triangolari</t>
  </si>
  <si>
    <t>&lt;---- det(A) é anche uguale al prodotto degli autovalori</t>
  </si>
  <si>
    <t>L LT = L1 D D L1T = L1 (D D L1T) = L1 U</t>
  </si>
  <si>
    <t>*</t>
  </si>
  <si>
    <t>L1</t>
  </si>
  <si>
    <t>D</t>
  </si>
  <si>
    <t>L1T</t>
  </si>
  <si>
    <t>D*D</t>
  </si>
  <si>
    <t>U</t>
  </si>
  <si>
    <t>L1U</t>
  </si>
  <si>
    <t>M1</t>
  </si>
  <si>
    <t>M2</t>
  </si>
  <si>
    <t>E 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</si>
</sst>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" x14ac:knownFonts="1"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quotePrefix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0" xfId="0" applyAlignment="1">
      <alignment horizontal="center"/>
    </xf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0" borderId="1" xfId="0" applyFill="1" applyBorder="1"/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17" workbookViewId="0">
      <selection activeCell="H18" sqref="H18"/>
    </sheetView>
  </sheetViews>
  <sheetFormatPr baseColWidth="10" defaultRowHeight="16" x14ac:dyDescent="0.2"/>
  <cols>
    <col min="3" max="3" width="32.33203125" bestFit="1" customWidth="1"/>
  </cols>
  <sheetData>
    <row r="1" spans="1:10" x14ac:dyDescent="0.2">
      <c r="A1" t="s">
        <v>0</v>
      </c>
      <c r="B1" t="s">
        <v>1</v>
      </c>
    </row>
    <row r="2" spans="1:10" x14ac:dyDescent="0.2">
      <c r="A2" t="s">
        <v>2</v>
      </c>
      <c r="B2" t="s">
        <v>3</v>
      </c>
    </row>
    <row r="3" spans="1:10" x14ac:dyDescent="0.2">
      <c r="A3" t="s">
        <v>15</v>
      </c>
      <c r="B3" t="s">
        <v>16</v>
      </c>
      <c r="C3" t="s">
        <v>17</v>
      </c>
    </row>
    <row r="5" spans="1:10" x14ac:dyDescent="0.2">
      <c r="A5" t="s">
        <v>5</v>
      </c>
      <c r="B5" t="s">
        <v>10</v>
      </c>
    </row>
    <row r="6" spans="1:10" x14ac:dyDescent="0.2">
      <c r="A6" t="s">
        <v>4</v>
      </c>
      <c r="B6" t="s">
        <v>11</v>
      </c>
      <c r="C6" t="s">
        <v>12</v>
      </c>
      <c r="D6" s="1" t="s">
        <v>6</v>
      </c>
      <c r="E6" t="s">
        <v>7</v>
      </c>
    </row>
    <row r="8" spans="1:10" x14ac:dyDescent="0.2">
      <c r="A8" t="s">
        <v>8</v>
      </c>
      <c r="B8" t="s">
        <v>9</v>
      </c>
      <c r="D8" t="s">
        <v>22</v>
      </c>
      <c r="H8" t="s">
        <v>24</v>
      </c>
    </row>
    <row r="9" spans="1:10" x14ac:dyDescent="0.2">
      <c r="A9" s="2">
        <v>0</v>
      </c>
      <c r="B9" s="2">
        <f>A9^3-1.5*A9+0.2</f>
        <v>0.2</v>
      </c>
      <c r="C9" t="s">
        <v>13</v>
      </c>
      <c r="D9" t="s">
        <v>20</v>
      </c>
      <c r="E9">
        <f>0.2</f>
        <v>0.2</v>
      </c>
      <c r="H9" t="s">
        <v>21</v>
      </c>
      <c r="I9">
        <f>(A11+A12)/2</f>
        <v>1.35</v>
      </c>
    </row>
    <row r="10" spans="1:10" x14ac:dyDescent="0.2">
      <c r="A10" s="2">
        <v>0.4</v>
      </c>
      <c r="B10" s="2">
        <f t="shared" ref="B10:B12" si="0">A10^3-1.5*A10+0.2</f>
        <v>-0.33600000000000002</v>
      </c>
      <c r="D10" s="4" t="s">
        <v>23</v>
      </c>
      <c r="E10" s="4" t="s">
        <v>8</v>
      </c>
      <c r="F10" s="4" t="s">
        <v>0</v>
      </c>
      <c r="H10" s="4" t="s">
        <v>23</v>
      </c>
      <c r="I10" s="4" t="s">
        <v>8</v>
      </c>
      <c r="J10" s="4" t="s">
        <v>0</v>
      </c>
    </row>
    <row r="11" spans="1:10" x14ac:dyDescent="0.2">
      <c r="A11" s="3">
        <v>1</v>
      </c>
      <c r="B11" s="3">
        <f t="shared" si="0"/>
        <v>-0.3</v>
      </c>
      <c r="C11" t="s">
        <v>14</v>
      </c>
      <c r="D11" s="4">
        <v>0</v>
      </c>
      <c r="E11" s="6">
        <v>0.2</v>
      </c>
      <c r="F11" s="4">
        <f>E11^3-0.5*E11+0.2</f>
        <v>0.10800000000000001</v>
      </c>
      <c r="H11" s="4">
        <v>0</v>
      </c>
      <c r="I11" s="6">
        <v>1.35</v>
      </c>
      <c r="J11" s="4">
        <f>I11^3-0.5*I11+0.2</f>
        <v>1.9853750000000003</v>
      </c>
    </row>
    <row r="12" spans="1:10" x14ac:dyDescent="0.2">
      <c r="A12" s="3">
        <v>1.7</v>
      </c>
      <c r="B12" s="3">
        <f t="shared" si="0"/>
        <v>2.5629999999999997</v>
      </c>
      <c r="D12" s="4">
        <v>1</v>
      </c>
      <c r="E12" s="7">
        <f>F11</f>
        <v>0.10800000000000001</v>
      </c>
      <c r="F12" s="5">
        <f>E12^3-0.5*E12+0.2</f>
        <v>0.14725971200000001</v>
      </c>
      <c r="H12" s="4">
        <v>1</v>
      </c>
      <c r="I12" s="7">
        <f>J11</f>
        <v>1.9853750000000003</v>
      </c>
      <c r="J12" s="5">
        <f>I12^3-0.5*I12+0.2</f>
        <v>7.0330927155996141</v>
      </c>
    </row>
    <row r="13" spans="1:10" x14ac:dyDescent="0.2">
      <c r="D13" s="4">
        <v>2</v>
      </c>
      <c r="E13" s="7">
        <f t="shared" ref="E13:E15" si="1">F12</f>
        <v>0.14725971200000001</v>
      </c>
      <c r="F13" s="5">
        <f t="shared" ref="F13:F15" si="2">E13^3-0.5*E13+0.2</f>
        <v>0.12956353311293409</v>
      </c>
      <c r="H13" s="4">
        <v>2</v>
      </c>
      <c r="I13" s="7">
        <f t="shared" ref="I13" si="3">J12</f>
        <v>7.0330927155996141</v>
      </c>
      <c r="J13" s="5"/>
    </row>
    <row r="14" spans="1:10" x14ac:dyDescent="0.2">
      <c r="A14" t="s">
        <v>8</v>
      </c>
      <c r="B14" t="s">
        <v>2</v>
      </c>
      <c r="D14" s="4">
        <v>3</v>
      </c>
      <c r="E14" s="7">
        <f t="shared" si="1"/>
        <v>0.12956353311293409</v>
      </c>
      <c r="F14" s="5">
        <f t="shared" si="2"/>
        <v>0.1373931787855143</v>
      </c>
      <c r="H14" s="8"/>
      <c r="I14" s="9"/>
      <c r="J14" s="9"/>
    </row>
    <row r="15" spans="1:10" x14ac:dyDescent="0.2">
      <c r="A15" s="2">
        <v>0</v>
      </c>
      <c r="B15" s="2">
        <f>3*A15^2-0.5</f>
        <v>-0.5</v>
      </c>
      <c r="C15" t="s">
        <v>18</v>
      </c>
      <c r="D15" s="4">
        <v>4</v>
      </c>
      <c r="E15" s="7">
        <f t="shared" si="1"/>
        <v>0.1373931787855143</v>
      </c>
      <c r="F15" s="5">
        <f t="shared" si="2"/>
        <v>0.13389696592220823</v>
      </c>
      <c r="H15" s="8"/>
      <c r="I15" s="9"/>
      <c r="J15" s="9"/>
    </row>
    <row r="16" spans="1:10" x14ac:dyDescent="0.2">
      <c r="A16" s="2">
        <v>0.4</v>
      </c>
      <c r="B16" s="2">
        <f t="shared" ref="B16:B18" si="4">3*A16^2-0.5</f>
        <v>-1.9999999999999907E-2</v>
      </c>
    </row>
    <row r="17" spans="1:8" x14ac:dyDescent="0.2">
      <c r="A17" s="3">
        <v>1</v>
      </c>
      <c r="B17" s="3">
        <f t="shared" si="4"/>
        <v>2.5</v>
      </c>
      <c r="C17" t="s">
        <v>19</v>
      </c>
      <c r="D17" s="18" t="s">
        <v>59</v>
      </c>
      <c r="E17" s="17">
        <f>ABS((E15-E14)/(E14-E13))</f>
        <v>0.44244837953705751</v>
      </c>
    </row>
    <row r="18" spans="1:8" x14ac:dyDescent="0.2">
      <c r="A18" s="3">
        <v>1.7</v>
      </c>
      <c r="B18" s="3">
        <f t="shared" si="4"/>
        <v>8.1699999999999982</v>
      </c>
      <c r="D18" s="18" t="s">
        <v>60</v>
      </c>
      <c r="E18" s="17">
        <f>ABS(3*E15^2-0.5)</f>
        <v>0.44336934326963512</v>
      </c>
    </row>
    <row r="20" spans="1:8" x14ac:dyDescent="0.2">
      <c r="D20" s="4" t="s">
        <v>61</v>
      </c>
      <c r="E20" s="12">
        <f>(E17/(1-E17))*(E15-E14)</f>
        <v>6.2132615403504088E-3</v>
      </c>
    </row>
    <row r="22" spans="1:8" x14ac:dyDescent="0.2">
      <c r="D22" t="s">
        <v>25</v>
      </c>
    </row>
    <row r="23" spans="1:8" x14ac:dyDescent="0.2">
      <c r="D23" s="4" t="s">
        <v>23</v>
      </c>
      <c r="E23" s="4" t="s">
        <v>8</v>
      </c>
      <c r="F23" s="4" t="s">
        <v>26</v>
      </c>
      <c r="G23" s="4" t="s">
        <v>27</v>
      </c>
    </row>
    <row r="24" spans="1:8" x14ac:dyDescent="0.2">
      <c r="D24" s="4">
        <v>0</v>
      </c>
      <c r="E24" s="6">
        <f>SQRT(0.5)</f>
        <v>0.70710678118654757</v>
      </c>
      <c r="F24" s="4">
        <f>E24^3-1.5*E24+0.2</f>
        <v>-0.50710678118654751</v>
      </c>
      <c r="G24" s="4">
        <f>3*E24^2-1.5</f>
        <v>0</v>
      </c>
      <c r="H24" t="s">
        <v>28</v>
      </c>
    </row>
    <row r="25" spans="1:8" x14ac:dyDescent="0.2">
      <c r="D25" s="4">
        <v>1</v>
      </c>
      <c r="E25" s="6" t="e">
        <f>E24-F24/G24</f>
        <v>#DIV/0!</v>
      </c>
      <c r="F25" s="4"/>
      <c r="G2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selection activeCell="H30" sqref="H30"/>
    </sheetView>
  </sheetViews>
  <sheetFormatPr baseColWidth="10" defaultRowHeight="16" x14ac:dyDescent="0.2"/>
  <sheetData>
    <row r="1" spans="1:15" x14ac:dyDescent="0.2">
      <c r="A1" t="s">
        <v>29</v>
      </c>
      <c r="E1" t="s">
        <v>30</v>
      </c>
      <c r="I1" t="s">
        <v>31</v>
      </c>
      <c r="M1" t="s">
        <v>32</v>
      </c>
    </row>
    <row r="2" spans="1:15" x14ac:dyDescent="0.2">
      <c r="A2" s="6">
        <v>16</v>
      </c>
      <c r="B2" s="6">
        <v>4</v>
      </c>
      <c r="C2" s="6">
        <v>12</v>
      </c>
      <c r="E2" s="10">
        <f t="array" ref="E2:G4">TRANSPOSE(I2:K4)</f>
        <v>4</v>
      </c>
      <c r="F2" s="10">
        <v>0</v>
      </c>
      <c r="G2" s="10">
        <v>0</v>
      </c>
      <c r="I2" s="10">
        <v>4</v>
      </c>
      <c r="J2" s="10">
        <v>1</v>
      </c>
      <c r="K2" s="10">
        <v>3</v>
      </c>
      <c r="M2">
        <f t="array" ref="M2:O4">MMULT(E2:G4,I2:K4)</f>
        <v>16</v>
      </c>
      <c r="N2">
        <v>4</v>
      </c>
      <c r="O2">
        <v>12</v>
      </c>
    </row>
    <row r="3" spans="1:15" x14ac:dyDescent="0.2">
      <c r="A3" s="6">
        <v>4</v>
      </c>
      <c r="B3" s="6">
        <v>2</v>
      </c>
      <c r="C3" s="6">
        <v>7</v>
      </c>
      <c r="E3" s="10">
        <v>1</v>
      </c>
      <c r="F3" s="10">
        <v>1</v>
      </c>
      <c r="G3" s="10">
        <v>0</v>
      </c>
      <c r="I3" s="10">
        <v>0</v>
      </c>
      <c r="J3" s="10">
        <v>1</v>
      </c>
      <c r="K3" s="10">
        <v>4</v>
      </c>
      <c r="M3">
        <v>4</v>
      </c>
      <c r="N3">
        <v>2</v>
      </c>
      <c r="O3">
        <v>7</v>
      </c>
    </row>
    <row r="4" spans="1:15" x14ac:dyDescent="0.2">
      <c r="A4" s="6">
        <v>12</v>
      </c>
      <c r="B4" s="6">
        <v>7</v>
      </c>
      <c r="C4" s="6">
        <v>34</v>
      </c>
      <c r="E4" s="10">
        <v>3</v>
      </c>
      <c r="F4" s="10">
        <v>4</v>
      </c>
      <c r="G4" s="10">
        <v>3</v>
      </c>
      <c r="I4" s="10">
        <v>0</v>
      </c>
      <c r="J4" s="10">
        <v>0</v>
      </c>
      <c r="K4" s="10">
        <v>3</v>
      </c>
      <c r="M4">
        <v>12</v>
      </c>
      <c r="N4">
        <v>7</v>
      </c>
      <c r="O4">
        <v>34</v>
      </c>
    </row>
    <row r="6" spans="1:15" x14ac:dyDescent="0.2">
      <c r="A6" s="4" t="s">
        <v>35</v>
      </c>
      <c r="B6" s="11">
        <f>(A2+B3+C4)-(B7+B8)</f>
        <v>0.34499999999999886</v>
      </c>
      <c r="C6" t="s">
        <v>36</v>
      </c>
    </row>
    <row r="7" spans="1:15" x14ac:dyDescent="0.2">
      <c r="A7" s="4" t="s">
        <v>34</v>
      </c>
      <c r="B7" s="2">
        <v>10.02</v>
      </c>
    </row>
    <row r="8" spans="1:15" x14ac:dyDescent="0.2">
      <c r="A8" s="4" t="s">
        <v>33</v>
      </c>
      <c r="B8" s="2">
        <v>41.634999999999998</v>
      </c>
    </row>
    <row r="10" spans="1:15" x14ac:dyDescent="0.2">
      <c r="A10" t="s">
        <v>30</v>
      </c>
      <c r="E10" t="s">
        <v>37</v>
      </c>
      <c r="G10" t="s">
        <v>42</v>
      </c>
      <c r="J10" t="s">
        <v>37</v>
      </c>
    </row>
    <row r="11" spans="1:15" x14ac:dyDescent="0.2">
      <c r="A11" s="10">
        <v>4</v>
      </c>
      <c r="B11" s="10">
        <v>0</v>
      </c>
      <c r="C11" s="10">
        <v>0</v>
      </c>
      <c r="E11" t="s">
        <v>38</v>
      </c>
      <c r="G11">
        <v>32</v>
      </c>
      <c r="J11" s="12">
        <f t="array" ref="J11:J13">MMULT(A16:C18,G11:G13)</f>
        <v>8</v>
      </c>
      <c r="M11" t="s">
        <v>48</v>
      </c>
      <c r="O11" s="1"/>
    </row>
    <row r="12" spans="1:15" x14ac:dyDescent="0.2">
      <c r="A12" s="10">
        <v>1</v>
      </c>
      <c r="B12" s="10">
        <v>1</v>
      </c>
      <c r="C12" s="10">
        <v>0</v>
      </c>
      <c r="E12" t="s">
        <v>39</v>
      </c>
      <c r="F12" t="s">
        <v>41</v>
      </c>
      <c r="G12">
        <v>7</v>
      </c>
      <c r="I12" s="1" t="s">
        <v>6</v>
      </c>
      <c r="J12" s="12">
        <v>-1</v>
      </c>
      <c r="M12" s="11">
        <v>144</v>
      </c>
      <c r="N12" t="s">
        <v>49</v>
      </c>
    </row>
    <row r="13" spans="1:15" x14ac:dyDescent="0.2">
      <c r="A13" s="10">
        <v>3</v>
      </c>
      <c r="B13" s="10">
        <v>4</v>
      </c>
      <c r="C13" s="10">
        <v>3</v>
      </c>
      <c r="E13" t="s">
        <v>40</v>
      </c>
      <c r="G13">
        <v>11</v>
      </c>
      <c r="J13" s="12">
        <v>-2.9999999999999996</v>
      </c>
    </row>
    <row r="14" spans="1:15" x14ac:dyDescent="0.2">
      <c r="M14" s="11">
        <f>B6*B7*B8</f>
        <v>143.92803149999952</v>
      </c>
      <c r="N14" t="s">
        <v>50</v>
      </c>
    </row>
    <row r="15" spans="1:15" x14ac:dyDescent="0.2">
      <c r="A15" t="s">
        <v>43</v>
      </c>
    </row>
    <row r="16" spans="1:15" x14ac:dyDescent="0.2">
      <c r="A16" s="4">
        <f t="array" ref="A16:C18">MINVERSE(A11:C13)</f>
        <v>0.25</v>
      </c>
      <c r="B16" s="4">
        <v>0</v>
      </c>
      <c r="C16" s="4">
        <v>0</v>
      </c>
    </row>
    <row r="17" spans="1:10" x14ac:dyDescent="0.2">
      <c r="A17" s="4">
        <v>-0.25</v>
      </c>
      <c r="B17" s="4">
        <v>1</v>
      </c>
      <c r="C17" s="4">
        <v>0</v>
      </c>
    </row>
    <row r="18" spans="1:10" x14ac:dyDescent="0.2">
      <c r="A18" s="4">
        <v>8.3333333333333329E-2</v>
      </c>
      <c r="B18" s="4">
        <v>-1.3333333333333333</v>
      </c>
      <c r="C18" s="4">
        <v>0.33333333333333331</v>
      </c>
    </row>
    <row r="21" spans="1:10" x14ac:dyDescent="0.2">
      <c r="A21" t="s">
        <v>31</v>
      </c>
      <c r="E21" t="s">
        <v>44</v>
      </c>
      <c r="G21" t="s">
        <v>37</v>
      </c>
      <c r="J21" t="s">
        <v>37</v>
      </c>
    </row>
    <row r="22" spans="1:10" x14ac:dyDescent="0.2">
      <c r="A22" s="10">
        <v>4</v>
      </c>
      <c r="B22" s="10">
        <v>1</v>
      </c>
      <c r="C22" s="10">
        <v>3</v>
      </c>
      <c r="E22" t="s">
        <v>45</v>
      </c>
      <c r="G22">
        <f>J11</f>
        <v>8</v>
      </c>
      <c r="J22" s="12">
        <f t="array" ref="J22:J24">MMULT(A27:C29,G22:G24)</f>
        <v>2</v>
      </c>
    </row>
    <row r="23" spans="1:10" x14ac:dyDescent="0.2">
      <c r="A23" s="10">
        <v>0</v>
      </c>
      <c r="B23" s="10">
        <v>1</v>
      </c>
      <c r="C23" s="10">
        <v>4</v>
      </c>
      <c r="E23" t="s">
        <v>47</v>
      </c>
      <c r="F23" t="s">
        <v>41</v>
      </c>
      <c r="G23">
        <f t="shared" ref="G23:G24" si="0">J12</f>
        <v>-1</v>
      </c>
      <c r="I23" s="1" t="s">
        <v>6</v>
      </c>
      <c r="J23" s="12">
        <v>2.9999999999999991</v>
      </c>
    </row>
    <row r="24" spans="1:10" x14ac:dyDescent="0.2">
      <c r="A24" s="10">
        <v>0</v>
      </c>
      <c r="B24" s="10">
        <v>0</v>
      </c>
      <c r="C24" s="10">
        <v>3</v>
      </c>
      <c r="E24" t="s">
        <v>46</v>
      </c>
      <c r="G24">
        <f t="shared" si="0"/>
        <v>-2.9999999999999996</v>
      </c>
      <c r="J24" s="12">
        <v>-0.99999999999999978</v>
      </c>
    </row>
    <row r="26" spans="1:10" x14ac:dyDescent="0.2">
      <c r="A26" t="s">
        <v>43</v>
      </c>
    </row>
    <row r="27" spans="1:10" x14ac:dyDescent="0.2">
      <c r="A27" s="4">
        <f t="array" ref="A27:C29">MINVERSE(A22:C24)</f>
        <v>0.25</v>
      </c>
      <c r="B27" s="4">
        <v>-0.25</v>
      </c>
      <c r="C27" s="4">
        <v>8.3333333333333315E-2</v>
      </c>
    </row>
    <row r="28" spans="1:10" x14ac:dyDescent="0.2">
      <c r="A28" s="4">
        <v>0</v>
      </c>
      <c r="B28" s="4">
        <v>1</v>
      </c>
      <c r="C28" s="4">
        <v>-1.3333333333333333</v>
      </c>
    </row>
    <row r="29" spans="1:10" x14ac:dyDescent="0.2">
      <c r="A29" s="4">
        <v>0</v>
      </c>
      <c r="B29" s="4">
        <v>0</v>
      </c>
      <c r="C29" s="4">
        <v>0.33333333333333331</v>
      </c>
    </row>
    <row r="31" spans="1:10" x14ac:dyDescent="0.2">
      <c r="A31" t="s">
        <v>51</v>
      </c>
    </row>
    <row r="33" spans="1:23" x14ac:dyDescent="0.2">
      <c r="A33" t="s">
        <v>30</v>
      </c>
      <c r="E33" t="s">
        <v>31</v>
      </c>
      <c r="I33" t="s">
        <v>53</v>
      </c>
      <c r="M33" t="s">
        <v>54</v>
      </c>
      <c r="Q33" t="s">
        <v>54</v>
      </c>
      <c r="U33" t="s">
        <v>55</v>
      </c>
    </row>
    <row r="34" spans="1:23" x14ac:dyDescent="0.2">
      <c r="A34" s="10">
        <f t="array" ref="A34:C36">TRANSPOSE(E34:G36)</f>
        <v>4</v>
      </c>
      <c r="B34" s="10">
        <v>0</v>
      </c>
      <c r="C34" s="10">
        <v>0</v>
      </c>
      <c r="E34" s="10">
        <v>4</v>
      </c>
      <c r="F34" s="10">
        <v>1</v>
      </c>
      <c r="G34" s="10">
        <v>3</v>
      </c>
      <c r="I34" s="16">
        <f t="array" ref="I34:K36">MMULT(A34:C36,A38:C40)</f>
        <v>1</v>
      </c>
      <c r="J34" s="16">
        <v>0</v>
      </c>
      <c r="K34" s="16">
        <v>0</v>
      </c>
      <c r="M34" s="14">
        <v>4</v>
      </c>
      <c r="N34" s="14">
        <v>0</v>
      </c>
      <c r="O34" s="14">
        <v>0</v>
      </c>
      <c r="Q34" s="14">
        <v>4</v>
      </c>
      <c r="R34" s="14">
        <v>0</v>
      </c>
      <c r="S34" s="14">
        <v>0</v>
      </c>
      <c r="U34" s="14">
        <f t="array" ref="U34:W36">TRANSPOSE(I34:K36)</f>
        <v>1</v>
      </c>
      <c r="V34" s="14">
        <v>0.25</v>
      </c>
      <c r="W34" s="14">
        <v>0.75</v>
      </c>
    </row>
    <row r="35" spans="1:23" x14ac:dyDescent="0.2">
      <c r="A35" s="10">
        <v>1</v>
      </c>
      <c r="B35" s="10">
        <v>1</v>
      </c>
      <c r="C35" s="10">
        <v>0</v>
      </c>
      <c r="D35" s="13" t="s">
        <v>52</v>
      </c>
      <c r="E35" s="10">
        <v>0</v>
      </c>
      <c r="F35" s="10">
        <v>1</v>
      </c>
      <c r="G35" s="10">
        <v>4</v>
      </c>
      <c r="H35" s="1" t="s">
        <v>41</v>
      </c>
      <c r="I35" s="16">
        <v>0.25</v>
      </c>
      <c r="J35" s="16">
        <v>1</v>
      </c>
      <c r="K35" s="16">
        <v>0</v>
      </c>
      <c r="L35" s="13" t="s">
        <v>52</v>
      </c>
      <c r="M35" s="14">
        <v>0</v>
      </c>
      <c r="N35" s="14">
        <v>1</v>
      </c>
      <c r="O35" s="14">
        <v>0</v>
      </c>
      <c r="P35" s="13" t="s">
        <v>52</v>
      </c>
      <c r="Q35" s="14">
        <v>0</v>
      </c>
      <c r="R35" s="14">
        <v>1</v>
      </c>
      <c r="S35" s="14">
        <v>0</v>
      </c>
      <c r="T35" s="13" t="s">
        <v>52</v>
      </c>
      <c r="U35" s="14">
        <v>0</v>
      </c>
      <c r="V35" s="14">
        <v>1</v>
      </c>
      <c r="W35" s="14">
        <v>4</v>
      </c>
    </row>
    <row r="36" spans="1:23" x14ac:dyDescent="0.2">
      <c r="A36" s="10">
        <v>3</v>
      </c>
      <c r="B36" s="10">
        <v>4</v>
      </c>
      <c r="C36" s="10">
        <v>3</v>
      </c>
      <c r="E36" s="10">
        <v>0</v>
      </c>
      <c r="F36" s="10">
        <v>0</v>
      </c>
      <c r="G36" s="10">
        <v>3</v>
      </c>
      <c r="I36" s="16">
        <v>0.75</v>
      </c>
      <c r="J36" s="16">
        <v>4</v>
      </c>
      <c r="K36" s="16">
        <v>1</v>
      </c>
      <c r="M36" s="14">
        <v>0</v>
      </c>
      <c r="N36" s="14">
        <v>0</v>
      </c>
      <c r="O36" s="14">
        <v>3</v>
      </c>
      <c r="Q36" s="14">
        <v>0</v>
      </c>
      <c r="R36" s="14">
        <v>0</v>
      </c>
      <c r="S36" s="14">
        <v>3</v>
      </c>
      <c r="U36" s="14">
        <v>0</v>
      </c>
      <c r="V36" s="14">
        <v>0</v>
      </c>
      <c r="W36" s="14">
        <v>1</v>
      </c>
    </row>
    <row r="38" spans="1:23" x14ac:dyDescent="0.2">
      <c r="A38" s="4">
        <f t="array" ref="A38:C40">MINVERSE(M34:O36)</f>
        <v>0.25</v>
      </c>
      <c r="B38" s="4">
        <v>0</v>
      </c>
      <c r="C38" s="4">
        <v>0</v>
      </c>
      <c r="Q38" t="s">
        <v>56</v>
      </c>
      <c r="U38" t="s">
        <v>55</v>
      </c>
    </row>
    <row r="39" spans="1:23" x14ac:dyDescent="0.2">
      <c r="A39" s="4">
        <v>0</v>
      </c>
      <c r="B39" s="4">
        <v>1</v>
      </c>
      <c r="C39" s="4">
        <v>0</v>
      </c>
      <c r="Q39" s="15">
        <f t="array" ref="Q39:S41">MMULT(M34:O36,Q34:S36)</f>
        <v>16</v>
      </c>
      <c r="R39" s="15">
        <v>0</v>
      </c>
      <c r="S39" s="15">
        <v>0</v>
      </c>
      <c r="U39" s="15">
        <v>1</v>
      </c>
      <c r="V39" s="15">
        <v>0.25</v>
      </c>
      <c r="W39" s="15">
        <v>0.75</v>
      </c>
    </row>
    <row r="40" spans="1:23" x14ac:dyDescent="0.2">
      <c r="A40" s="4">
        <v>0</v>
      </c>
      <c r="B40" s="4">
        <v>0</v>
      </c>
      <c r="C40" s="4">
        <v>0.33333333333333331</v>
      </c>
      <c r="Q40" s="15">
        <v>0</v>
      </c>
      <c r="R40" s="15">
        <v>1</v>
      </c>
      <c r="S40" s="15">
        <v>0</v>
      </c>
      <c r="U40" s="15">
        <v>0</v>
      </c>
      <c r="V40" s="15">
        <v>1</v>
      </c>
      <c r="W40" s="15">
        <v>4</v>
      </c>
    </row>
    <row r="41" spans="1:23" x14ac:dyDescent="0.2">
      <c r="Q41" s="15">
        <v>0</v>
      </c>
      <c r="R41" s="15">
        <v>0</v>
      </c>
      <c r="S41" s="15">
        <v>9</v>
      </c>
      <c r="U41" s="15">
        <v>0</v>
      </c>
      <c r="V41" s="15">
        <v>0</v>
      </c>
      <c r="W41" s="15">
        <v>1</v>
      </c>
    </row>
    <row r="43" spans="1:23" x14ac:dyDescent="0.2">
      <c r="I43" t="s">
        <v>58</v>
      </c>
      <c r="U43" t="s">
        <v>57</v>
      </c>
    </row>
    <row r="44" spans="1:23" x14ac:dyDescent="0.2">
      <c r="I44" s="17">
        <f t="array" ref="I44:K46">MMULT(I34:K36,U44:W46)</f>
        <v>16</v>
      </c>
      <c r="J44" s="17">
        <v>4</v>
      </c>
      <c r="K44" s="17">
        <v>12</v>
      </c>
      <c r="U44" s="16">
        <f t="array" ref="U44:W46">MMULT(Q39:S41,U39:W41)</f>
        <v>16</v>
      </c>
      <c r="V44" s="16">
        <v>4</v>
      </c>
      <c r="W44" s="16">
        <v>12</v>
      </c>
    </row>
    <row r="45" spans="1:23" x14ac:dyDescent="0.2">
      <c r="I45" s="17">
        <v>4</v>
      </c>
      <c r="J45" s="17">
        <v>2</v>
      </c>
      <c r="K45" s="17">
        <v>7</v>
      </c>
      <c r="U45" s="16">
        <v>0</v>
      </c>
      <c r="V45" s="16">
        <v>1</v>
      </c>
      <c r="W45" s="16">
        <v>4</v>
      </c>
    </row>
    <row r="46" spans="1:23" x14ac:dyDescent="0.2">
      <c r="I46" s="17">
        <v>12</v>
      </c>
      <c r="J46" s="17">
        <v>7</v>
      </c>
      <c r="K46" s="17">
        <v>34</v>
      </c>
      <c r="U46" s="16">
        <v>0</v>
      </c>
      <c r="V46" s="16">
        <v>0</v>
      </c>
      <c r="W46" s="16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Punto Fisso</vt:lpstr>
      <vt:lpstr>Matrice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2016-07-18T09:12:30Z</dcterms:created>
  <dcterms:modified xsi:type="dcterms:W3CDTF">2016-07-18T13:50:03Z</dcterms:modified>
</cp:coreProperties>
</file>