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janna/Desktop/tmp/"/>
    </mc:Choice>
  </mc:AlternateContent>
  <bookViews>
    <workbookView xWindow="1160" yWindow="880" windowWidth="26600" windowHeight="14820" tabRatio="500" activeTab="1"/>
  </bookViews>
  <sheets>
    <sheet name="Newton" sheetId="1" r:id="rId1"/>
    <sheet name="Integrale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8" i="2" l="1"/>
  <c r="C68" i="2"/>
  <c r="B66" i="2"/>
  <c r="C66" i="2"/>
  <c r="B67" i="2"/>
  <c r="C67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8" i="2"/>
  <c r="C50" i="2"/>
  <c r="C51" i="2"/>
  <c r="C52" i="2"/>
  <c r="C53" i="2"/>
  <c r="C54" i="2"/>
  <c r="C55" i="2"/>
  <c r="C56" i="2"/>
  <c r="C57" i="2"/>
  <c r="C58" i="2"/>
  <c r="C43" i="2"/>
  <c r="C44" i="2"/>
  <c r="C45" i="2"/>
  <c r="C46" i="2"/>
  <c r="C47" i="2"/>
  <c r="C48" i="2"/>
  <c r="C49" i="2"/>
  <c r="C36" i="2"/>
  <c r="C37" i="2"/>
  <c r="C38" i="2"/>
  <c r="C39" i="2"/>
  <c r="C40" i="2"/>
  <c r="C41" i="2"/>
  <c r="C42" i="2"/>
  <c r="J8" i="2"/>
  <c r="J5" i="2"/>
  <c r="J2" i="2"/>
  <c r="H2" i="2"/>
  <c r="H3" i="2"/>
  <c r="H4" i="2"/>
  <c r="H5" i="2"/>
  <c r="H6" i="2"/>
  <c r="H7" i="2"/>
  <c r="H1" i="2"/>
  <c r="G6" i="2"/>
  <c r="G7" i="2"/>
  <c r="G5" i="2"/>
  <c r="G4" i="2"/>
  <c r="G3" i="2"/>
  <c r="G2" i="2"/>
  <c r="C31" i="2"/>
  <c r="C32" i="2"/>
  <c r="C33" i="2"/>
  <c r="C34" i="2"/>
  <c r="C35" i="2"/>
  <c r="C25" i="2"/>
  <c r="C26" i="2"/>
  <c r="C27" i="2"/>
  <c r="C28" i="2"/>
  <c r="C29" i="2"/>
  <c r="C30" i="2"/>
  <c r="C16" i="2"/>
  <c r="C17" i="2"/>
  <c r="C18" i="2"/>
  <c r="C19" i="2"/>
  <c r="C20" i="2"/>
  <c r="C21" i="2"/>
  <c r="C22" i="2"/>
  <c r="C23" i="2"/>
  <c r="C24" i="2"/>
  <c r="C13" i="2"/>
  <c r="C14" i="2"/>
  <c r="C15" i="2"/>
  <c r="C9" i="2"/>
  <c r="C10" i="2"/>
  <c r="C11" i="2"/>
  <c r="C12" i="2"/>
  <c r="C8" i="2"/>
  <c r="E3" i="2"/>
  <c r="P14" i="1"/>
  <c r="Q14" i="1"/>
  <c r="P6" i="1"/>
  <c r="Q6" i="1"/>
  <c r="O7" i="1"/>
  <c r="S7" i="1"/>
  <c r="P7" i="1"/>
  <c r="Q7" i="1"/>
  <c r="O8" i="1"/>
  <c r="S8" i="1"/>
  <c r="P8" i="1"/>
  <c r="Q8" i="1"/>
  <c r="O9" i="1"/>
  <c r="S9" i="1"/>
  <c r="P9" i="1"/>
  <c r="Q9" i="1"/>
  <c r="O10" i="1"/>
  <c r="S10" i="1"/>
  <c r="S6" i="1"/>
  <c r="R9" i="1"/>
  <c r="R8" i="1"/>
  <c r="U9" i="1"/>
  <c r="R10" i="1"/>
  <c r="U10" i="1"/>
  <c r="R7" i="1"/>
  <c r="U8" i="1"/>
  <c r="T7" i="1"/>
  <c r="T8" i="1"/>
  <c r="T9" i="1"/>
  <c r="Q10" i="1"/>
  <c r="T10" i="1"/>
  <c r="T6" i="1"/>
  <c r="P10" i="1"/>
  <c r="B2" i="1"/>
  <c r="B3" i="1"/>
  <c r="B4" i="1"/>
  <c r="B5" i="1"/>
  <c r="B6" i="1"/>
  <c r="B7" i="1"/>
  <c r="B8" i="1"/>
  <c r="B9" i="1"/>
  <c r="B10" i="1"/>
  <c r="B11" i="1"/>
  <c r="B1" i="1"/>
  <c r="C2" i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D10" i="1"/>
  <c r="D11" i="1"/>
  <c r="C1" i="1"/>
  <c r="D1" i="1"/>
</calcChain>
</file>

<file path=xl/sharedStrings.xml><?xml version="1.0" encoding="utf-8"?>
<sst xmlns="http://schemas.openxmlformats.org/spreadsheetml/2006/main" count="34" uniqueCount="28">
  <si>
    <t>x0</t>
  </si>
  <si>
    <t>f</t>
  </si>
  <si>
    <t>f1</t>
  </si>
  <si>
    <t>S</t>
  </si>
  <si>
    <t>3*ln(sen(x+2)+3/2)-exp(x)</t>
  </si>
  <si>
    <t>3cos(x+2)/(sen(x+2)+3/2)-exp(x)</t>
  </si>
  <si>
    <t>f2</t>
  </si>
  <si>
    <t>-3*(1+3*SEN(x+2)/2)/(SEN(x+2)+3/2)^2</t>
  </si>
  <si>
    <t>asint</t>
  </si>
  <si>
    <t>asint2</t>
  </si>
  <si>
    <t>sen(x+2)+3/2</t>
  </si>
  <si>
    <t>g1</t>
  </si>
  <si>
    <t xml:space="preserve">con </t>
  </si>
  <si>
    <t>g(x) = ln(3ln(sen(x+2)+3/2))</t>
  </si>
  <si>
    <t>exp(x)+cos(2x)</t>
  </si>
  <si>
    <t>exp(x)-2sen(2x)</t>
  </si>
  <si>
    <t>exp(x)-4cos(2x)</t>
  </si>
  <si>
    <t>f3</t>
  </si>
  <si>
    <t>exp(x)+8sen(2x)</t>
  </si>
  <si>
    <t>f4</t>
  </si>
  <si>
    <t>exp(x)+16cos(2x)</t>
  </si>
  <si>
    <t>M</t>
  </si>
  <si>
    <t>Trapezi</t>
  </si>
  <si>
    <t>n</t>
  </si>
  <si>
    <t>CavSim</t>
  </si>
  <si>
    <t>ICS</t>
  </si>
  <si>
    <t>Ivero</t>
  </si>
  <si>
    <t>Errore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</si>
</sst>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0" borderId="0" xfId="0" quotePrefix="1"/>
    <xf numFmtId="11" fontId="0" fillId="2" borderId="0" xfId="0" applyNumberFormat="1" applyFill="1"/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Newton!$A$1:$A$37</c:f>
              <c:numCache>
                <c:formatCode>General</c:formatCode>
                <c:ptCount val="37"/>
                <c:pt idx="0">
                  <c:v>0.0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1.0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2.0</c:v>
                </c:pt>
              </c:numCache>
            </c:numRef>
          </c:xVal>
          <c:yVal>
            <c:numRef>
              <c:f>Newton!$B$1:$B$37</c:f>
              <c:numCache>
                <c:formatCode>General</c:formatCode>
                <c:ptCount val="37"/>
                <c:pt idx="0">
                  <c:v>2.638005542587261</c:v>
                </c:pt>
                <c:pt idx="1">
                  <c:v>2.509789215492236</c:v>
                </c:pt>
                <c:pt idx="2">
                  <c:v>2.33172479533157</c:v>
                </c:pt>
                <c:pt idx="3">
                  <c:v>2.10260395263197</c:v>
                </c:pt>
                <c:pt idx="4">
                  <c:v>1.821114071414931</c:v>
                </c:pt>
                <c:pt idx="5">
                  <c:v>1.486136821464489</c:v>
                </c:pt>
                <c:pt idx="6">
                  <c:v>1.097314631205724</c:v>
                </c:pt>
                <c:pt idx="7">
                  <c:v>0.656102446020322</c:v>
                </c:pt>
                <c:pt idx="8">
                  <c:v>0.167664900091606</c:v>
                </c:pt>
                <c:pt idx="9">
                  <c:v>-0.355870548215021</c:v>
                </c:pt>
                <c:pt idx="10">
                  <c:v>-0.890380347020657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Newton!$A:$A</c:f>
              <c:numCache>
                <c:formatCode>General</c:formatCode>
                <c:ptCount val="1048576"/>
                <c:pt idx="0">
                  <c:v>0.0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1.0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2.0</c:v>
                </c:pt>
              </c:numCache>
            </c:numRef>
          </c:xVal>
          <c:yVal>
            <c:numRef>
              <c:f>Newton!$C:$C</c:f>
              <c:numCache>
                <c:formatCode>General</c:formatCode>
                <c:ptCount val="1048576"/>
                <c:pt idx="0">
                  <c:v>1.0</c:v>
                </c:pt>
                <c:pt idx="1">
                  <c:v>1.22140275816017</c:v>
                </c:pt>
                <c:pt idx="2">
                  <c:v>1.49182469764127</c:v>
                </c:pt>
                <c:pt idx="3">
                  <c:v>1.822118800390509</c:v>
                </c:pt>
                <c:pt idx="4">
                  <c:v>2.225540928492468</c:v>
                </c:pt>
                <c:pt idx="5">
                  <c:v>2.718281828459045</c:v>
                </c:pt>
                <c:pt idx="6">
                  <c:v>3.320116922736547</c:v>
                </c:pt>
                <c:pt idx="7">
                  <c:v>4.055199966844674</c:v>
                </c:pt>
                <c:pt idx="8">
                  <c:v>4.953032424395114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7625136"/>
        <c:axId val="-2117611120"/>
      </c:scatterChart>
      <c:valAx>
        <c:axId val="-2117625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117611120"/>
        <c:crosses val="autoZero"/>
        <c:crossBetween val="midCat"/>
      </c:valAx>
      <c:valAx>
        <c:axId val="-211761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2117625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520700</xdr:colOff>
      <xdr:row>0</xdr:row>
      <xdr:rowOff>114300</xdr:rowOff>
    </xdr:from>
    <xdr:to>
      <xdr:col>13</xdr:col>
      <xdr:colOff>76200</xdr:colOff>
      <xdr:row>21</xdr:row>
      <xdr:rowOff>152400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E1" workbookViewId="0">
      <selection activeCell="R15" sqref="R15"/>
    </sheetView>
  </sheetViews>
  <sheetFormatPr baseColWidth="10" defaultRowHeight="16" x14ac:dyDescent="0.2"/>
  <cols>
    <col min="16" max="16" width="22.1640625" bestFit="1" customWidth="1"/>
  </cols>
  <sheetData>
    <row r="1" spans="1:21" x14ac:dyDescent="0.2">
      <c r="A1">
        <v>0</v>
      </c>
      <c r="B1">
        <f>3*LN(SIN(A1+2)+1.5)</f>
        <v>2.6380055425872611</v>
      </c>
      <c r="C1">
        <f>EXP(A1)</f>
        <v>1</v>
      </c>
      <c r="D1">
        <f>B1-C1</f>
        <v>1.6380055425872611</v>
      </c>
      <c r="O1" t="s">
        <v>1</v>
      </c>
      <c r="P1" t="s">
        <v>4</v>
      </c>
    </row>
    <row r="2" spans="1:21" x14ac:dyDescent="0.2">
      <c r="A2">
        <v>0.2</v>
      </c>
      <c r="B2">
        <f t="shared" ref="B2:B11" si="0">3*LN(SIN(A2+2)+1.5)</f>
        <v>2.5097892154922361</v>
      </c>
      <c r="C2">
        <f t="shared" ref="C2:C9" si="1">EXP(A2)</f>
        <v>1.2214027581601699</v>
      </c>
      <c r="D2">
        <f t="shared" ref="D2:D11" si="2">B2-C2</f>
        <v>1.2883864573320662</v>
      </c>
      <c r="O2" t="s">
        <v>2</v>
      </c>
      <c r="P2" t="s">
        <v>5</v>
      </c>
    </row>
    <row r="3" spans="1:21" x14ac:dyDescent="0.2">
      <c r="A3">
        <v>0.4</v>
      </c>
      <c r="B3">
        <f t="shared" si="0"/>
        <v>2.3317247953315698</v>
      </c>
      <c r="C3">
        <f t="shared" si="1"/>
        <v>1.4918246976412703</v>
      </c>
      <c r="D3">
        <f t="shared" si="2"/>
        <v>0.8399000976902995</v>
      </c>
      <c r="O3" t="s">
        <v>6</v>
      </c>
      <c r="P3" s="2" t="s">
        <v>7</v>
      </c>
    </row>
    <row r="4" spans="1:21" x14ac:dyDescent="0.2">
      <c r="A4">
        <v>0.6</v>
      </c>
      <c r="B4">
        <f t="shared" si="0"/>
        <v>2.1026039526319691</v>
      </c>
      <c r="C4">
        <f t="shared" si="1"/>
        <v>1.8221188003905089</v>
      </c>
      <c r="D4">
        <f t="shared" si="2"/>
        <v>0.2804851522414602</v>
      </c>
    </row>
    <row r="5" spans="1:21" x14ac:dyDescent="0.2">
      <c r="A5">
        <v>0.8</v>
      </c>
      <c r="B5">
        <f t="shared" si="0"/>
        <v>1.8211140714149312</v>
      </c>
      <c r="C5">
        <f t="shared" si="1"/>
        <v>2.2255409284924679</v>
      </c>
      <c r="D5">
        <f t="shared" si="2"/>
        <v>-0.40442685707753667</v>
      </c>
      <c r="O5" t="s">
        <v>0</v>
      </c>
      <c r="P5" t="s">
        <v>1</v>
      </c>
      <c r="Q5" t="s">
        <v>2</v>
      </c>
      <c r="R5" t="s">
        <v>3</v>
      </c>
      <c r="S5" t="s">
        <v>6</v>
      </c>
      <c r="T5" t="s">
        <v>8</v>
      </c>
      <c r="U5" t="s">
        <v>9</v>
      </c>
    </row>
    <row r="6" spans="1:21" x14ac:dyDescent="0.2">
      <c r="A6">
        <v>1</v>
      </c>
      <c r="B6">
        <f t="shared" si="0"/>
        <v>1.4861368214644888</v>
      </c>
      <c r="C6">
        <f t="shared" si="1"/>
        <v>2.7182818284590451</v>
      </c>
      <c r="D6">
        <f t="shared" si="2"/>
        <v>-1.2321450069945563</v>
      </c>
      <c r="O6">
        <v>0.4</v>
      </c>
      <c r="P6">
        <f>3*LN(SIN(O6+2)+1.5)-EXP(O6)</f>
        <v>0.8399000976902995</v>
      </c>
      <c r="Q6">
        <f>3*COS(O6+2)/(SIN(O6+2)+3/2)-EXP(O6)</f>
        <v>-2.5087029267930427</v>
      </c>
      <c r="S6">
        <f>-3*(1+3*SIN(O6+2)/2)/(SIN(O6+2)+3/2)^2-EXP(O6)</f>
        <v>-2.7679801307097014</v>
      </c>
      <c r="T6">
        <f>0.5*ABS(S6/Q6)</f>
        <v>0.55167554937405472</v>
      </c>
    </row>
    <row r="7" spans="1:21" x14ac:dyDescent="0.2">
      <c r="A7">
        <v>1.2</v>
      </c>
      <c r="B7">
        <f t="shared" si="0"/>
        <v>1.0973146312057245</v>
      </c>
      <c r="C7">
        <f t="shared" si="1"/>
        <v>3.3201169227365472</v>
      </c>
      <c r="D7">
        <f t="shared" si="2"/>
        <v>-2.2228022915308228</v>
      </c>
      <c r="O7">
        <f>O6-P6/Q6</f>
        <v>0.73479456205042637</v>
      </c>
      <c r="P7">
        <f>3*LN(SIN(O7+2)+1.5)-EXP(O7)</f>
        <v>-0.1663353939180201</v>
      </c>
      <c r="Q7">
        <f>3*COS(O7+2)/(SIN(O7+2)+3/2)-EXP(O7)</f>
        <v>-3.538458567424855</v>
      </c>
      <c r="R7" s="1">
        <f>ABS(O7-O6)</f>
        <v>0.33479456205042635</v>
      </c>
      <c r="S7">
        <f t="shared" ref="S7:S10" si="3">-3*(1+3*SIN(O7+2)/2)/(SIN(O7+2)+3/2)^2-EXP(O7)</f>
        <v>-3.4153523207813103</v>
      </c>
      <c r="T7">
        <f t="shared" ref="T7:T10" si="4">0.5*ABS(S7/Q7)</f>
        <v>0.48260453749877641</v>
      </c>
    </row>
    <row r="8" spans="1:21" x14ac:dyDescent="0.2">
      <c r="A8">
        <v>1.4</v>
      </c>
      <c r="B8">
        <f t="shared" si="0"/>
        <v>0.65610244602032175</v>
      </c>
      <c r="C8">
        <f t="shared" si="1"/>
        <v>4.0551999668446745</v>
      </c>
      <c r="D8">
        <f t="shared" si="2"/>
        <v>-3.3990975208243528</v>
      </c>
      <c r="O8">
        <f>O7-P7/Q7</f>
        <v>0.68778669386474001</v>
      </c>
      <c r="P8">
        <f>3*LN(SIN(O8+2)+1.5)-EXP(O8)</f>
        <v>-3.7353805601050283E-3</v>
      </c>
      <c r="Q8">
        <f>3*COS(O8+2)/(SIN(O8+2)+3/2)-EXP(O8)</f>
        <v>-3.3803364236303377</v>
      </c>
      <c r="R8" s="1">
        <f t="shared" ref="R8:R10" si="5">ABS(O8-O7)</f>
        <v>4.7007868185686363E-2</v>
      </c>
      <c r="S8">
        <f t="shared" si="3"/>
        <v>-3.3127797548052982</v>
      </c>
      <c r="T8">
        <f t="shared" si="4"/>
        <v>0.49000740453630848</v>
      </c>
      <c r="U8">
        <f>R8/R7^2</f>
        <v>0.41938584263664558</v>
      </c>
    </row>
    <row r="9" spans="1:21" x14ac:dyDescent="0.2">
      <c r="A9">
        <v>1.6</v>
      </c>
      <c r="B9">
        <f t="shared" si="0"/>
        <v>0.1676649000916057</v>
      </c>
      <c r="C9">
        <f t="shared" si="1"/>
        <v>4.9530324243951149</v>
      </c>
      <c r="D9">
        <f t="shared" si="2"/>
        <v>-4.785367524303509</v>
      </c>
      <c r="O9">
        <f>O8-P8/Q8</f>
        <v>0.68668166167504652</v>
      </c>
      <c r="P9">
        <f>3*LN(SIN(O9+2)+1.5)-EXP(O9)</f>
        <v>-2.0221300827127919E-6</v>
      </c>
      <c r="Q9">
        <f>3*COS(O9+2)/(SIN(O9+2)+3/2)-EXP(O9)</f>
        <v>-3.3766770016609371</v>
      </c>
      <c r="R9" s="1">
        <f t="shared" si="5"/>
        <v>1.1050321896934889E-3</v>
      </c>
      <c r="S9">
        <f t="shared" si="3"/>
        <v>-3.3104158461008417</v>
      </c>
      <c r="T9">
        <f t="shared" si="4"/>
        <v>0.49018840778559775</v>
      </c>
      <c r="U9">
        <f t="shared" ref="U9:U10" si="6">R9/R8^2</f>
        <v>0.50007347200856322</v>
      </c>
    </row>
    <row r="10" spans="1:21" x14ac:dyDescent="0.2">
      <c r="A10">
        <v>1.8</v>
      </c>
      <c r="B10">
        <f t="shared" si="0"/>
        <v>-0.35587054821502107</v>
      </c>
      <c r="D10">
        <f t="shared" si="2"/>
        <v>-0.35587054821502107</v>
      </c>
      <c r="O10">
        <f>O9-P9/Q9</f>
        <v>0.6866810628229556</v>
      </c>
      <c r="P10">
        <f>3*LN(SIN(O10+2)+1.5)-EXP(O10)</f>
        <v>-5.9419136277938378E-13</v>
      </c>
      <c r="Q10">
        <f>3*COS(O10+2)/(SIN(O10+2)+3/2)-EXP(O10)</f>
        <v>-3.37667501921187</v>
      </c>
      <c r="R10" s="1">
        <f t="shared" si="5"/>
        <v>5.9885209091614655E-7</v>
      </c>
      <c r="S10">
        <f t="shared" si="3"/>
        <v>-3.3104145656106132</v>
      </c>
      <c r="T10">
        <f t="shared" si="4"/>
        <v>0.49018850596751795</v>
      </c>
      <c r="U10">
        <f t="shared" si="6"/>
        <v>0.49042173762766289</v>
      </c>
    </row>
    <row r="11" spans="1:21" x14ac:dyDescent="0.2">
      <c r="A11">
        <v>2</v>
      </c>
      <c r="B11">
        <f t="shared" si="0"/>
        <v>-0.89038034702065694</v>
      </c>
      <c r="D11">
        <f t="shared" si="2"/>
        <v>-0.89038034702065694</v>
      </c>
      <c r="R11" s="1"/>
    </row>
    <row r="12" spans="1:21" x14ac:dyDescent="0.2">
      <c r="R12" s="1"/>
    </row>
    <row r="13" spans="1:21" x14ac:dyDescent="0.2">
      <c r="P13" t="s">
        <v>10</v>
      </c>
      <c r="Q13" t="s">
        <v>11</v>
      </c>
      <c r="R13" s="1" t="s">
        <v>12</v>
      </c>
      <c r="S13" t="s">
        <v>13</v>
      </c>
    </row>
    <row r="14" spans="1:21" x14ac:dyDescent="0.2">
      <c r="O14">
        <v>0.6866810628229556</v>
      </c>
      <c r="P14">
        <f>SIN(O14+2)+3/2</f>
        <v>1.9393828975198146</v>
      </c>
      <c r="Q14">
        <f>COS(O14+2)/(3*LN(P14)*P14)</f>
        <v>-0.23309662339636777</v>
      </c>
      <c r="R14" s="1"/>
    </row>
    <row r="15" spans="1:21" x14ac:dyDescent="0.2">
      <c r="R15" s="1"/>
    </row>
    <row r="16" spans="1:21" x14ac:dyDescent="0.2">
      <c r="R16" s="1"/>
    </row>
    <row r="17" spans="18:18" x14ac:dyDescent="0.2">
      <c r="R17" s="1"/>
    </row>
    <row r="18" spans="18:18" x14ac:dyDescent="0.2">
      <c r="R18" s="1"/>
    </row>
    <row r="19" spans="18:18" x14ac:dyDescent="0.2">
      <c r="R19" s="1"/>
    </row>
    <row r="20" spans="18:18" x14ac:dyDescent="0.2">
      <c r="R20" s="1"/>
    </row>
    <row r="21" spans="18:18" x14ac:dyDescent="0.2">
      <c r="R2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E9" sqref="E9"/>
    </sheetView>
  </sheetViews>
  <sheetFormatPr baseColWidth="10" defaultRowHeight="16" x14ac:dyDescent="0.2"/>
  <cols>
    <col min="3" max="3" width="11.83203125" bestFit="1" customWidth="1"/>
    <col min="10" max="10" width="11.83203125" bestFit="1" customWidth="1"/>
  </cols>
  <sheetData>
    <row r="1" spans="1:10" x14ac:dyDescent="0.2">
      <c r="A1" t="s">
        <v>1</v>
      </c>
      <c r="B1" t="s">
        <v>14</v>
      </c>
      <c r="E1" t="s">
        <v>21</v>
      </c>
      <c r="G1">
        <v>0</v>
      </c>
      <c r="H1">
        <f>EXP(G1)+COS(2*G1)</f>
        <v>2</v>
      </c>
      <c r="J1" t="s">
        <v>25</v>
      </c>
    </row>
    <row r="2" spans="1:10" x14ac:dyDescent="0.2">
      <c r="A2" t="s">
        <v>2</v>
      </c>
      <c r="B2" t="s">
        <v>15</v>
      </c>
      <c r="G2">
        <f>1/6</f>
        <v>0.16666666666666666</v>
      </c>
      <c r="H2">
        <f t="shared" ref="H2:H7" si="0">EXP(G2)+COS(2*G2)</f>
        <v>2.1263173591803834</v>
      </c>
      <c r="J2">
        <f>(1/18)*(H1+H7+2*(H3+H5)+4*(H2+H4+H6))</f>
        <v>2.1729694837145392</v>
      </c>
    </row>
    <row r="3" spans="1:10" x14ac:dyDescent="0.2">
      <c r="A3" t="s">
        <v>6</v>
      </c>
      <c r="B3" t="s">
        <v>16</v>
      </c>
      <c r="E3">
        <f>EXP(1)-4*COS(2*1)</f>
        <v>4.3828691746476149</v>
      </c>
      <c r="G3">
        <f>1/3</f>
        <v>0.33333333333333331</v>
      </c>
      <c r="H3">
        <f t="shared" si="0"/>
        <v>2.1814996858630376</v>
      </c>
    </row>
    <row r="4" spans="1:10" x14ac:dyDescent="0.2">
      <c r="A4" t="s">
        <v>17</v>
      </c>
      <c r="B4" t="s">
        <v>18</v>
      </c>
      <c r="G4">
        <f>G3+G2</f>
        <v>0.5</v>
      </c>
      <c r="H4">
        <f t="shared" si="0"/>
        <v>2.189023576568268</v>
      </c>
      <c r="J4" t="s">
        <v>26</v>
      </c>
    </row>
    <row r="5" spans="1:10" x14ac:dyDescent="0.2">
      <c r="A5" t="s">
        <v>19</v>
      </c>
      <c r="B5" t="s">
        <v>20</v>
      </c>
      <c r="E5">
        <v>17</v>
      </c>
      <c r="G5">
        <f>G4+G$2</f>
        <v>0.66666666666666663</v>
      </c>
      <c r="H5">
        <f t="shared" si="0"/>
        <v>2.182971614357665</v>
      </c>
      <c r="J5">
        <f>EXP(1)+0.5*SIN(2)-1</f>
        <v>2.1729305418718861</v>
      </c>
    </row>
    <row r="6" spans="1:10" x14ac:dyDescent="0.2">
      <c r="G6">
        <f t="shared" ref="G6:G9" si="1">G5+G$2</f>
        <v>0.83333333333333326</v>
      </c>
      <c r="H6">
        <f t="shared" si="0"/>
        <v>2.205252342878449</v>
      </c>
    </row>
    <row r="7" spans="1:10" x14ac:dyDescent="0.2">
      <c r="A7" t="s">
        <v>23</v>
      </c>
      <c r="B7" t="s">
        <v>22</v>
      </c>
      <c r="C7" t="s">
        <v>24</v>
      </c>
      <c r="G7">
        <f t="shared" si="1"/>
        <v>0.99999999999999989</v>
      </c>
      <c r="H7">
        <f t="shared" si="0"/>
        <v>2.302134991911903</v>
      </c>
      <c r="J7" t="s">
        <v>27</v>
      </c>
    </row>
    <row r="8" spans="1:10" x14ac:dyDescent="0.2">
      <c r="A8">
        <v>1</v>
      </c>
      <c r="B8" s="1">
        <f>E$3/(12*A8^2)</f>
        <v>0.36523909788730125</v>
      </c>
      <c r="C8" s="1">
        <f>ABS(E$5)/2880/A8^4</f>
        <v>5.9027777777777776E-3</v>
      </c>
      <c r="J8">
        <f>ABS(J2-J5)</f>
        <v>3.8941842653184011E-5</v>
      </c>
    </row>
    <row r="9" spans="1:10" x14ac:dyDescent="0.2">
      <c r="A9">
        <v>2</v>
      </c>
      <c r="B9" s="1">
        <f t="shared" ref="B9:B58" si="2">E$3/(12*A9^2)</f>
        <v>9.1309774471825311E-2</v>
      </c>
      <c r="C9" s="1">
        <f t="shared" ref="C9:C12" si="3">ABS(E$5)/2880/A9^4</f>
        <v>3.689236111111111E-4</v>
      </c>
    </row>
    <row r="10" spans="1:10" x14ac:dyDescent="0.2">
      <c r="A10">
        <v>3</v>
      </c>
      <c r="B10" s="1">
        <f t="shared" si="2"/>
        <v>4.0582121987477918E-2</v>
      </c>
      <c r="C10" s="3">
        <f t="shared" si="3"/>
        <v>7.2873799725651578E-5</v>
      </c>
    </row>
    <row r="11" spans="1:10" x14ac:dyDescent="0.2">
      <c r="A11">
        <v>4</v>
      </c>
      <c r="B11" s="1">
        <f t="shared" si="2"/>
        <v>2.2827443617956328E-2</v>
      </c>
      <c r="C11" s="1">
        <f t="shared" si="3"/>
        <v>2.3057725694444444E-5</v>
      </c>
    </row>
    <row r="12" spans="1:10" x14ac:dyDescent="0.2">
      <c r="A12">
        <v>5</v>
      </c>
      <c r="B12" s="1">
        <f t="shared" si="2"/>
        <v>1.4609563915492049E-2</v>
      </c>
      <c r="C12" s="1">
        <f t="shared" si="3"/>
        <v>9.4444444444444446E-6</v>
      </c>
    </row>
    <row r="13" spans="1:10" x14ac:dyDescent="0.2">
      <c r="A13">
        <v>6</v>
      </c>
      <c r="B13" s="1">
        <f t="shared" si="2"/>
        <v>1.0145530496869479E-2</v>
      </c>
      <c r="C13" s="1">
        <f t="shared" ref="C13:C15" si="4">ABS(E$5)/2880/A13^4</f>
        <v>4.5546124828532236E-6</v>
      </c>
    </row>
    <row r="14" spans="1:10" x14ac:dyDescent="0.2">
      <c r="A14">
        <v>7</v>
      </c>
      <c r="B14" s="1">
        <f t="shared" si="2"/>
        <v>7.4538591405571685E-3</v>
      </c>
      <c r="C14" s="1">
        <f t="shared" si="4"/>
        <v>2.4584663797491786E-6</v>
      </c>
    </row>
    <row r="15" spans="1:10" x14ac:dyDescent="0.2">
      <c r="A15">
        <v>8</v>
      </c>
      <c r="B15" s="1">
        <f t="shared" si="2"/>
        <v>5.706860904489082E-3</v>
      </c>
      <c r="C15" s="1">
        <f t="shared" si="4"/>
        <v>1.4411078559027777E-6</v>
      </c>
    </row>
    <row r="16" spans="1:10" x14ac:dyDescent="0.2">
      <c r="A16">
        <v>9</v>
      </c>
      <c r="B16" s="1">
        <f t="shared" si="2"/>
        <v>4.5091246652753242E-3</v>
      </c>
      <c r="C16" s="1">
        <f t="shared" ref="C16:C24" si="5">ABS(E$5)/2880/A16^4</f>
        <v>8.9967653982285901E-7</v>
      </c>
    </row>
    <row r="17" spans="1:3" x14ac:dyDescent="0.2">
      <c r="A17">
        <v>10</v>
      </c>
      <c r="B17" s="1">
        <f t="shared" si="2"/>
        <v>3.6523909788730123E-3</v>
      </c>
      <c r="C17" s="1">
        <f t="shared" si="5"/>
        <v>5.9027777777777778E-7</v>
      </c>
    </row>
    <row r="18" spans="1:3" x14ac:dyDescent="0.2">
      <c r="A18">
        <v>11</v>
      </c>
      <c r="B18" s="1">
        <f t="shared" si="2"/>
        <v>3.0185049412173657E-3</v>
      </c>
      <c r="C18" s="1">
        <f t="shared" si="5"/>
        <v>4.0316766462521532E-7</v>
      </c>
    </row>
    <row r="19" spans="1:3" x14ac:dyDescent="0.2">
      <c r="A19">
        <v>12</v>
      </c>
      <c r="B19" s="1">
        <f t="shared" si="2"/>
        <v>2.5363826242173699E-3</v>
      </c>
      <c r="C19" s="1">
        <f t="shared" si="5"/>
        <v>2.8466328017832648E-7</v>
      </c>
    </row>
    <row r="20" spans="1:3" x14ac:dyDescent="0.2">
      <c r="A20">
        <v>13</v>
      </c>
      <c r="B20" s="1">
        <f t="shared" si="2"/>
        <v>2.1611780940076998E-3</v>
      </c>
      <c r="C20" s="1">
        <f t="shared" si="5"/>
        <v>2.0667265774229816E-7</v>
      </c>
    </row>
    <row r="21" spans="1:3" x14ac:dyDescent="0.2">
      <c r="A21">
        <v>14</v>
      </c>
      <c r="B21" s="1">
        <f t="shared" si="2"/>
        <v>1.8634647851392921E-3</v>
      </c>
      <c r="C21" s="1">
        <f t="shared" si="5"/>
        <v>1.5365414873432366E-7</v>
      </c>
    </row>
    <row r="22" spans="1:3" x14ac:dyDescent="0.2">
      <c r="A22">
        <v>15</v>
      </c>
      <c r="B22" s="1">
        <f t="shared" si="2"/>
        <v>1.6232848794991166E-3</v>
      </c>
      <c r="C22" s="1">
        <f t="shared" si="5"/>
        <v>1.1659807956104252E-7</v>
      </c>
    </row>
    <row r="23" spans="1:3" x14ac:dyDescent="0.2">
      <c r="A23">
        <v>16</v>
      </c>
      <c r="B23" s="1">
        <f t="shared" si="2"/>
        <v>1.4267152261222705E-3</v>
      </c>
      <c r="C23" s="1">
        <f t="shared" si="5"/>
        <v>9.0069240993923609E-8</v>
      </c>
    </row>
    <row r="24" spans="1:3" x14ac:dyDescent="0.2">
      <c r="A24">
        <v>17</v>
      </c>
      <c r="B24" s="1">
        <f t="shared" si="2"/>
        <v>1.2638031068764749E-3</v>
      </c>
      <c r="C24" s="1">
        <f t="shared" si="5"/>
        <v>7.0674175091028342E-8</v>
      </c>
    </row>
    <row r="25" spans="1:3" x14ac:dyDescent="0.2">
      <c r="A25">
        <v>18</v>
      </c>
      <c r="B25" s="1">
        <f t="shared" si="2"/>
        <v>1.127281166318831E-3</v>
      </c>
      <c r="C25" s="1">
        <f>ABS(E$5)/2880/A25^4</f>
        <v>5.6229783738928688E-8</v>
      </c>
    </row>
    <row r="26" spans="1:3" x14ac:dyDescent="0.2">
      <c r="A26">
        <v>19</v>
      </c>
      <c r="B26" s="1">
        <f t="shared" si="2"/>
        <v>1.0117426534274273E-3</v>
      </c>
      <c r="C26" s="1">
        <f t="shared" ref="C26:C30" si="6">ABS(E$5)/2880/A26^4</f>
        <v>4.5294141218819511E-8</v>
      </c>
    </row>
    <row r="27" spans="1:3" x14ac:dyDescent="0.2">
      <c r="A27">
        <v>20</v>
      </c>
      <c r="B27" s="1">
        <f t="shared" si="2"/>
        <v>9.1309774471825308E-4</v>
      </c>
      <c r="C27" s="1">
        <f t="shared" si="6"/>
        <v>3.6892361111111112E-8</v>
      </c>
    </row>
    <row r="28" spans="1:3" x14ac:dyDescent="0.2">
      <c r="A28">
        <v>21</v>
      </c>
      <c r="B28" s="1">
        <f t="shared" si="2"/>
        <v>8.2820657117301866E-4</v>
      </c>
      <c r="C28" s="1">
        <f t="shared" si="6"/>
        <v>3.0351436787026895E-8</v>
      </c>
    </row>
    <row r="29" spans="1:3" x14ac:dyDescent="0.2">
      <c r="A29">
        <v>22</v>
      </c>
      <c r="B29" s="1">
        <f t="shared" si="2"/>
        <v>7.5462623530434144E-4</v>
      </c>
      <c r="C29" s="1">
        <f t="shared" si="6"/>
        <v>2.5197979039075958E-8</v>
      </c>
    </row>
    <row r="30" spans="1:3" x14ac:dyDescent="0.2">
      <c r="A30">
        <v>23</v>
      </c>
      <c r="B30" s="1">
        <f t="shared" si="2"/>
        <v>6.9043307729168473E-4</v>
      </c>
      <c r="C30" s="1">
        <f t="shared" si="6"/>
        <v>2.1093327202867978E-8</v>
      </c>
    </row>
    <row r="31" spans="1:3" x14ac:dyDescent="0.2">
      <c r="A31">
        <v>24</v>
      </c>
      <c r="B31" s="1">
        <f t="shared" si="2"/>
        <v>6.3409565605434246E-4</v>
      </c>
      <c r="C31" s="1">
        <f t="shared" ref="C31:C35" si="7">ABS(E$5)/2880/A31^4</f>
        <v>1.7791455011145405E-8</v>
      </c>
    </row>
    <row r="32" spans="1:3" x14ac:dyDescent="0.2">
      <c r="A32">
        <v>25</v>
      </c>
      <c r="B32" s="1">
        <f t="shared" si="2"/>
        <v>5.8438255661968203E-4</v>
      </c>
      <c r="C32" s="1">
        <f t="shared" si="7"/>
        <v>1.511111111111111E-8</v>
      </c>
    </row>
    <row r="33" spans="1:3" x14ac:dyDescent="0.2">
      <c r="A33">
        <v>26</v>
      </c>
      <c r="B33" s="1">
        <f t="shared" si="2"/>
        <v>5.4029452350192494E-4</v>
      </c>
      <c r="C33" s="1">
        <f t="shared" si="7"/>
        <v>1.2917041108893635E-8</v>
      </c>
    </row>
    <row r="34" spans="1:3" x14ac:dyDescent="0.2">
      <c r="A34">
        <v>27</v>
      </c>
      <c r="B34" s="1">
        <f t="shared" si="2"/>
        <v>5.0101385169725821E-4</v>
      </c>
      <c r="C34" s="1">
        <f t="shared" si="7"/>
        <v>1.1107117775590851E-8</v>
      </c>
    </row>
    <row r="35" spans="1:3" x14ac:dyDescent="0.2">
      <c r="A35">
        <v>28</v>
      </c>
      <c r="B35" s="1">
        <f t="shared" si="2"/>
        <v>4.6586619628482303E-4</v>
      </c>
      <c r="C35" s="1">
        <f t="shared" si="7"/>
        <v>9.6033842958952288E-9</v>
      </c>
    </row>
    <row r="36" spans="1:3" x14ac:dyDescent="0.2">
      <c r="A36">
        <v>29</v>
      </c>
      <c r="B36" s="1">
        <f t="shared" si="2"/>
        <v>4.3429143625124997E-4</v>
      </c>
      <c r="C36" s="1">
        <f t="shared" ref="C36:C43" si="8">ABS(E$5)/2880/A36^4</f>
        <v>8.345732145749394E-9</v>
      </c>
    </row>
    <row r="37" spans="1:3" x14ac:dyDescent="0.2">
      <c r="A37">
        <v>30</v>
      </c>
      <c r="B37" s="1">
        <f t="shared" si="2"/>
        <v>4.0582121987477914E-4</v>
      </c>
      <c r="C37" s="1">
        <f t="shared" si="8"/>
        <v>7.2873799725651576E-9</v>
      </c>
    </row>
    <row r="38" spans="1:3" x14ac:dyDescent="0.2">
      <c r="A38">
        <v>31</v>
      </c>
      <c r="B38" s="1">
        <f t="shared" si="2"/>
        <v>3.8006149624068809E-4</v>
      </c>
      <c r="C38" s="1">
        <f t="shared" si="8"/>
        <v>6.3916010331955393E-9</v>
      </c>
    </row>
    <row r="39" spans="1:3" x14ac:dyDescent="0.2">
      <c r="A39">
        <v>32</v>
      </c>
      <c r="B39" s="1">
        <f t="shared" si="2"/>
        <v>3.5667880653056762E-4</v>
      </c>
      <c r="C39" s="1">
        <f t="shared" si="8"/>
        <v>5.6293275621202255E-9</v>
      </c>
    </row>
    <row r="40" spans="1:3" x14ac:dyDescent="0.2">
      <c r="A40">
        <v>33</v>
      </c>
      <c r="B40" s="1">
        <f t="shared" si="2"/>
        <v>3.3538943791304064E-4</v>
      </c>
      <c r="C40" s="1">
        <f t="shared" si="8"/>
        <v>4.9773785756199421E-9</v>
      </c>
    </row>
    <row r="41" spans="1:3" x14ac:dyDescent="0.2">
      <c r="A41">
        <v>34</v>
      </c>
      <c r="B41" s="1">
        <f t="shared" si="2"/>
        <v>3.1595077671911872E-4</v>
      </c>
      <c r="C41" s="1">
        <f t="shared" si="8"/>
        <v>4.4171359431892714E-9</v>
      </c>
    </row>
    <row r="42" spans="1:3" x14ac:dyDescent="0.2">
      <c r="A42">
        <v>35</v>
      </c>
      <c r="B42" s="1">
        <f t="shared" si="2"/>
        <v>2.9815436562228675E-4</v>
      </c>
      <c r="C42" s="1">
        <f t="shared" si="8"/>
        <v>3.9335462075986854E-9</v>
      </c>
    </row>
    <row r="43" spans="1:3" x14ac:dyDescent="0.2">
      <c r="A43">
        <v>36</v>
      </c>
      <c r="B43" s="1">
        <f t="shared" si="2"/>
        <v>2.8182029157970776E-4</v>
      </c>
      <c r="C43" s="1">
        <f t="shared" si="8"/>
        <v>3.514361483683043E-9</v>
      </c>
    </row>
    <row r="44" spans="1:3" x14ac:dyDescent="0.2">
      <c r="A44">
        <v>37</v>
      </c>
      <c r="B44" s="1">
        <f t="shared" si="2"/>
        <v>2.6679262080883946E-4</v>
      </c>
      <c r="C44" s="1">
        <f t="shared" ref="C44:C58" si="9">ABS(E$5)/2880/A44^4</f>
        <v>3.1495574701307828E-9</v>
      </c>
    </row>
    <row r="45" spans="1:3" x14ac:dyDescent="0.2">
      <c r="A45">
        <v>38</v>
      </c>
      <c r="B45" s="1">
        <f t="shared" si="2"/>
        <v>2.5293566335685683E-4</v>
      </c>
      <c r="C45" s="1">
        <f t="shared" si="9"/>
        <v>2.8308838261762194E-9</v>
      </c>
    </row>
    <row r="46" spans="1:3" x14ac:dyDescent="0.2">
      <c r="A46">
        <v>39</v>
      </c>
      <c r="B46" s="1">
        <f t="shared" si="2"/>
        <v>2.4013089933418885E-4</v>
      </c>
      <c r="C46" s="1">
        <f t="shared" si="9"/>
        <v>2.5515142931147919E-9</v>
      </c>
    </row>
    <row r="47" spans="1:3" x14ac:dyDescent="0.2">
      <c r="A47">
        <v>40</v>
      </c>
      <c r="B47" s="1">
        <f t="shared" si="2"/>
        <v>2.2827443617956327E-4</v>
      </c>
      <c r="C47" s="1">
        <f t="shared" si="9"/>
        <v>2.3057725694444445E-9</v>
      </c>
    </row>
    <row r="48" spans="1:3" x14ac:dyDescent="0.2">
      <c r="A48">
        <v>41</v>
      </c>
      <c r="B48" s="1">
        <f t="shared" si="2"/>
        <v>2.1727489463848975E-4</v>
      </c>
      <c r="C48" s="1">
        <f t="shared" si="9"/>
        <v>2.0889161460497819E-9</v>
      </c>
    </row>
    <row r="49" spans="1:3" x14ac:dyDescent="0.2">
      <c r="A49">
        <v>42</v>
      </c>
      <c r="B49" s="1">
        <f t="shared" si="2"/>
        <v>2.0705164279325467E-4</v>
      </c>
      <c r="C49" s="1">
        <f t="shared" si="9"/>
        <v>1.8969647991891809E-9</v>
      </c>
    </row>
    <row r="50" spans="1:3" x14ac:dyDescent="0.2">
      <c r="A50">
        <v>43</v>
      </c>
      <c r="B50" s="1">
        <f t="shared" si="2"/>
        <v>1.9753331416295361E-4</v>
      </c>
      <c r="C50" s="1">
        <f t="shared" si="9"/>
        <v>1.7265637215438331E-9</v>
      </c>
    </row>
    <row r="51" spans="1:3" x14ac:dyDescent="0.2">
      <c r="A51">
        <v>44</v>
      </c>
      <c r="B51" s="1">
        <f t="shared" si="2"/>
        <v>1.8865655882608536E-4</v>
      </c>
      <c r="C51" s="1">
        <f t="shared" si="9"/>
        <v>1.5748736899422473E-9</v>
      </c>
    </row>
    <row r="52" spans="1:3" x14ac:dyDescent="0.2">
      <c r="A52">
        <v>45</v>
      </c>
      <c r="B52" s="1">
        <f t="shared" si="2"/>
        <v>1.8036498661101296E-4</v>
      </c>
      <c r="C52" s="1">
        <f t="shared" si="9"/>
        <v>1.4394824637165743E-9</v>
      </c>
    </row>
    <row r="53" spans="1:3" x14ac:dyDescent="0.2">
      <c r="A53">
        <v>46</v>
      </c>
      <c r="B53" s="1">
        <f t="shared" si="2"/>
        <v>1.7260826932292118E-4</v>
      </c>
      <c r="C53" s="1">
        <f t="shared" si="9"/>
        <v>1.3183329501792486E-9</v>
      </c>
    </row>
    <row r="54" spans="1:3" x14ac:dyDescent="0.2">
      <c r="A54">
        <v>47</v>
      </c>
      <c r="B54" s="1">
        <f t="shared" si="2"/>
        <v>1.6534137523191545E-4</v>
      </c>
      <c r="C54" s="1">
        <f t="shared" si="9"/>
        <v>1.2096646845926564E-9</v>
      </c>
    </row>
    <row r="55" spans="1:3" x14ac:dyDescent="0.2">
      <c r="A55">
        <v>48</v>
      </c>
      <c r="B55" s="1">
        <f t="shared" si="2"/>
        <v>1.5852391401358562E-4</v>
      </c>
      <c r="C55" s="1">
        <f t="shared" si="9"/>
        <v>1.1119659381965878E-9</v>
      </c>
    </row>
    <row r="56" spans="1:3" x14ac:dyDescent="0.2">
      <c r="A56">
        <v>49</v>
      </c>
      <c r="B56" s="1">
        <f t="shared" si="2"/>
        <v>1.5211957429708508E-4</v>
      </c>
      <c r="C56" s="1">
        <f t="shared" si="9"/>
        <v>1.0239343522487208E-9</v>
      </c>
    </row>
    <row r="57" spans="1:3" x14ac:dyDescent="0.2">
      <c r="A57">
        <v>50</v>
      </c>
      <c r="B57" s="1">
        <f t="shared" si="2"/>
        <v>1.4609563915492051E-4</v>
      </c>
      <c r="C57" s="1">
        <f t="shared" si="9"/>
        <v>9.4444444444444435E-10</v>
      </c>
    </row>
    <row r="58" spans="1:3" x14ac:dyDescent="0.2">
      <c r="A58">
        <v>51</v>
      </c>
      <c r="B58" s="1">
        <f t="shared" si="2"/>
        <v>1.4042256743071943E-4</v>
      </c>
      <c r="C58" s="1">
        <f t="shared" si="9"/>
        <v>8.7252068013615231E-10</v>
      </c>
    </row>
    <row r="59" spans="1:3" x14ac:dyDescent="0.2">
      <c r="A59">
        <v>52</v>
      </c>
      <c r="B59" s="1">
        <f t="shared" ref="B59:B68" si="10">E$3/(12*A59^2)</f>
        <v>1.3507363087548124E-4</v>
      </c>
      <c r="C59" s="1">
        <f t="shared" ref="C59:C68" si="11">ABS(E$5)/2880/A59^4</f>
        <v>8.0731506930585218E-10</v>
      </c>
    </row>
    <row r="60" spans="1:3" x14ac:dyDescent="0.2">
      <c r="A60">
        <v>53</v>
      </c>
      <c r="B60" s="1">
        <f t="shared" si="10"/>
        <v>1.3002459874948425E-4</v>
      </c>
      <c r="C60" s="1">
        <f t="shared" si="11"/>
        <v>7.4808845972479723E-10</v>
      </c>
    </row>
    <row r="61" spans="1:3" x14ac:dyDescent="0.2">
      <c r="A61">
        <v>54</v>
      </c>
      <c r="B61" s="1">
        <f t="shared" si="10"/>
        <v>1.2525346292431455E-4</v>
      </c>
      <c r="C61" s="1">
        <f t="shared" si="11"/>
        <v>6.9419486097442817E-10</v>
      </c>
    </row>
    <row r="62" spans="1:3" x14ac:dyDescent="0.2">
      <c r="A62">
        <v>55</v>
      </c>
      <c r="B62" s="1">
        <f t="shared" si="10"/>
        <v>1.2074019764869462E-4</v>
      </c>
      <c r="C62" s="1">
        <f t="shared" si="11"/>
        <v>6.4506826340034452E-10</v>
      </c>
    </row>
    <row r="63" spans="1:3" x14ac:dyDescent="0.2">
      <c r="A63">
        <v>56</v>
      </c>
      <c r="B63" s="1">
        <f t="shared" si="10"/>
        <v>1.1646654907120576E-4</v>
      </c>
      <c r="C63" s="1">
        <f t="shared" si="11"/>
        <v>6.002115184934518E-10</v>
      </c>
    </row>
    <row r="64" spans="1:3" x14ac:dyDescent="0.2">
      <c r="A64">
        <v>57</v>
      </c>
      <c r="B64" s="1">
        <f t="shared" si="10"/>
        <v>1.1241585038082525E-4</v>
      </c>
      <c r="C64" s="1">
        <f t="shared" si="11"/>
        <v>5.5918692862740139E-10</v>
      </c>
    </row>
    <row r="65" spans="1:3" x14ac:dyDescent="0.2">
      <c r="A65">
        <v>58</v>
      </c>
      <c r="B65" s="1">
        <f t="shared" si="10"/>
        <v>1.0857285906281249E-4</v>
      </c>
      <c r="C65" s="1">
        <f t="shared" si="11"/>
        <v>5.2160825910933713E-10</v>
      </c>
    </row>
    <row r="66" spans="1:3" x14ac:dyDescent="0.2">
      <c r="A66">
        <v>59</v>
      </c>
      <c r="B66" s="1">
        <f t="shared" si="10"/>
        <v>1.0492361329712763E-4</v>
      </c>
      <c r="C66" s="1">
        <f t="shared" si="11"/>
        <v>4.8713393764349988E-10</v>
      </c>
    </row>
    <row r="67" spans="1:3" x14ac:dyDescent="0.2">
      <c r="A67">
        <v>60</v>
      </c>
      <c r="B67" s="1">
        <f t="shared" si="10"/>
        <v>1.0145530496869478E-4</v>
      </c>
      <c r="C67" s="1">
        <f t="shared" si="11"/>
        <v>4.5546124828532235E-10</v>
      </c>
    </row>
    <row r="68" spans="1:3" x14ac:dyDescent="0.2">
      <c r="A68">
        <v>61</v>
      </c>
      <c r="B68" s="3">
        <f t="shared" si="10"/>
        <v>9.8156167129078535E-5</v>
      </c>
      <c r="C68" s="1">
        <f t="shared" si="11"/>
        <v>4.2632136088936582E-10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Newton</vt:lpstr>
      <vt:lpstr>Integrale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2016-07-03T13:53:02Z</dcterms:created>
  <dcterms:modified xsi:type="dcterms:W3CDTF">2016-07-03T18:00:26Z</dcterms:modified>
</cp:coreProperties>
</file>