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janna/Desktop/Carlo/Didattica/Informatica/Esami/Appello_2016-06-14/"/>
    </mc:Choice>
  </mc:AlternateContent>
  <bookViews>
    <workbookView xWindow="0" yWindow="460" windowWidth="28800" windowHeight="16380" tabRatio="500"/>
  </bookViews>
  <sheets>
    <sheet name="Foglio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9" i="1" l="1"/>
  <c r="B39" i="1"/>
  <c r="B40" i="1"/>
  <c r="B41" i="1"/>
  <c r="B42" i="1"/>
  <c r="A40" i="1"/>
  <c r="A41" i="1"/>
  <c r="A42" i="1"/>
  <c r="A39" i="1"/>
  <c r="E39" i="1"/>
  <c r="E40" i="1"/>
  <c r="E41" i="1"/>
  <c r="E42" i="1"/>
  <c r="E44" i="1"/>
  <c r="D39" i="1"/>
  <c r="D40" i="1"/>
  <c r="D41" i="1"/>
  <c r="D42" i="1"/>
  <c r="D44" i="1"/>
  <c r="B44" i="1"/>
  <c r="A44" i="1"/>
  <c r="I39" i="1"/>
  <c r="H40" i="1"/>
  <c r="I40" i="1"/>
  <c r="H42" i="1" a="1"/>
  <c r="H42" i="1"/>
  <c r="I42" i="1"/>
  <c r="H43" i="1"/>
  <c r="I43" i="1"/>
  <c r="K40" i="1"/>
  <c r="K39" i="1"/>
  <c r="S12" i="1" a="1"/>
  <c r="S12" i="1"/>
  <c r="S13" i="1"/>
  <c r="S14" i="1"/>
  <c r="M12" i="1" a="1"/>
  <c r="M12" i="1"/>
  <c r="N12" i="1"/>
  <c r="O12" i="1"/>
  <c r="M13" i="1"/>
  <c r="N13" i="1"/>
  <c r="O13" i="1"/>
  <c r="M14" i="1"/>
  <c r="N14" i="1"/>
  <c r="O14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D30" i="1"/>
  <c r="D31" i="1"/>
  <c r="D32" i="1"/>
  <c r="D34" i="1"/>
  <c r="I30" i="1"/>
  <c r="H32" i="1" a="1"/>
  <c r="H32" i="1"/>
  <c r="I32" i="1"/>
  <c r="H33" i="1"/>
  <c r="I33" i="1"/>
  <c r="E30" i="1"/>
  <c r="E31" i="1"/>
  <c r="E32" i="1"/>
  <c r="E34" i="1"/>
  <c r="K30" i="1"/>
  <c r="K29" i="1"/>
  <c r="H30" i="1"/>
  <c r="I29" i="1"/>
  <c r="B34" i="1"/>
  <c r="A34" i="1"/>
  <c r="E29" i="1"/>
  <c r="D29" i="1"/>
  <c r="A30" i="1"/>
  <c r="B30" i="1"/>
  <c r="A31" i="1"/>
  <c r="B31" i="1"/>
  <c r="A32" i="1"/>
  <c r="B32" i="1"/>
  <c r="B29" i="1"/>
  <c r="A29" i="1"/>
  <c r="K23" i="1"/>
  <c r="O23" i="1"/>
  <c r="O22" i="1"/>
  <c r="O21" i="1"/>
  <c r="J23" i="1"/>
  <c r="J22" i="1"/>
  <c r="E21" i="1"/>
  <c r="C22" i="1"/>
  <c r="C23" i="1"/>
  <c r="D22" i="1"/>
  <c r="D21" i="1"/>
  <c r="C21" i="1"/>
  <c r="B12" i="1"/>
  <c r="B9" i="1"/>
  <c r="B10" i="1"/>
  <c r="E5" i="1" a="1"/>
  <c r="E5" i="1"/>
  <c r="F5" i="1"/>
  <c r="G5" i="1"/>
  <c r="E6" i="1"/>
  <c r="F6" i="1"/>
  <c r="G6" i="1"/>
  <c r="E7" i="1"/>
  <c r="F7" i="1"/>
  <c r="G7" i="1"/>
  <c r="I5" i="1" a="1"/>
  <c r="K5" i="1"/>
  <c r="K12" i="1"/>
  <c r="J5" i="1"/>
  <c r="J12" i="1"/>
  <c r="K7" i="1"/>
  <c r="K14" i="1"/>
  <c r="J7" i="1"/>
  <c r="J14" i="1"/>
  <c r="I7" i="1"/>
  <c r="I14" i="1"/>
  <c r="K6" i="1"/>
  <c r="K13" i="1"/>
  <c r="J6" i="1"/>
  <c r="J13" i="1"/>
  <c r="I6" i="1"/>
  <c r="I13" i="1"/>
  <c r="I5" i="1"/>
  <c r="I12" i="1"/>
  <c r="B14" i="1"/>
  <c r="O5" i="1" a="1"/>
  <c r="O5" i="1"/>
  <c r="O6" i="1"/>
  <c r="O7" i="1"/>
  <c r="Q12" i="1" a="1"/>
  <c r="Q12" i="1"/>
  <c r="Q13" i="1"/>
  <c r="Q14" i="1"/>
  <c r="M29" i="1" a="1"/>
  <c r="M30" i="1"/>
  <c r="P30" i="1"/>
  <c r="M29" i="1"/>
  <c r="P29" i="1"/>
  <c r="B47" i="1"/>
  <c r="B87" i="1"/>
  <c r="I87" i="1"/>
  <c r="B86" i="1"/>
  <c r="I86" i="1"/>
  <c r="B85" i="1"/>
  <c r="I85" i="1"/>
  <c r="B84" i="1"/>
  <c r="I84" i="1"/>
  <c r="B83" i="1"/>
  <c r="I83" i="1"/>
  <c r="B82" i="1"/>
  <c r="I82" i="1"/>
  <c r="B81" i="1"/>
  <c r="I81" i="1"/>
  <c r="B80" i="1"/>
  <c r="I80" i="1"/>
  <c r="B79" i="1"/>
  <c r="I79" i="1"/>
  <c r="B78" i="1"/>
  <c r="I78" i="1"/>
  <c r="B77" i="1"/>
  <c r="I77" i="1"/>
  <c r="B76" i="1"/>
  <c r="I76" i="1"/>
  <c r="B75" i="1"/>
  <c r="I75" i="1"/>
  <c r="B74" i="1"/>
  <c r="I74" i="1"/>
  <c r="B73" i="1"/>
  <c r="I73" i="1"/>
  <c r="B72" i="1"/>
  <c r="I72" i="1"/>
  <c r="B71" i="1"/>
  <c r="I71" i="1"/>
  <c r="B70" i="1"/>
  <c r="I70" i="1"/>
  <c r="B69" i="1"/>
  <c r="I69" i="1"/>
  <c r="B68" i="1"/>
  <c r="I68" i="1"/>
  <c r="B67" i="1"/>
  <c r="I67" i="1"/>
  <c r="B66" i="1"/>
  <c r="I66" i="1"/>
  <c r="B65" i="1"/>
  <c r="I65" i="1"/>
  <c r="B64" i="1"/>
  <c r="I64" i="1"/>
  <c r="B63" i="1"/>
  <c r="I63" i="1"/>
  <c r="B62" i="1"/>
  <c r="I62" i="1"/>
  <c r="B61" i="1"/>
  <c r="I61" i="1"/>
  <c r="B60" i="1"/>
  <c r="I60" i="1"/>
  <c r="B59" i="1"/>
  <c r="I59" i="1"/>
  <c r="B58" i="1"/>
  <c r="I58" i="1"/>
  <c r="B57" i="1"/>
  <c r="I57" i="1"/>
  <c r="B56" i="1"/>
  <c r="I56" i="1"/>
  <c r="B55" i="1"/>
  <c r="I55" i="1"/>
  <c r="B54" i="1"/>
  <c r="I54" i="1"/>
  <c r="B53" i="1"/>
  <c r="I53" i="1"/>
  <c r="B52" i="1"/>
  <c r="I52" i="1"/>
  <c r="B51" i="1"/>
  <c r="I51" i="1"/>
  <c r="B50" i="1"/>
  <c r="I50" i="1"/>
  <c r="B49" i="1"/>
  <c r="I49" i="1"/>
  <c r="B48" i="1"/>
  <c r="I48" i="1"/>
  <c r="M39" i="1" a="1"/>
  <c r="M39" i="1"/>
  <c r="M40" i="1"/>
  <c r="P40" i="1"/>
</calcChain>
</file>

<file path=xl/sharedStrings.xml><?xml version="1.0" encoding="utf-8"?>
<sst xmlns="http://schemas.openxmlformats.org/spreadsheetml/2006/main" count="69" uniqueCount="41">
  <si>
    <t>L</t>
  </si>
  <si>
    <t>LT</t>
  </si>
  <si>
    <t>A</t>
  </si>
  <si>
    <t>x</t>
  </si>
  <si>
    <t>b</t>
  </si>
  <si>
    <t>det(A)</t>
  </si>
  <si>
    <t>det(A-1)</t>
  </si>
  <si>
    <t>Norm_inf</t>
  </si>
  <si>
    <t>Norma_1</t>
  </si>
  <si>
    <t>Frob</t>
  </si>
  <si>
    <t>Esercizio 1</t>
  </si>
  <si>
    <t>X</t>
  </si>
  <si>
    <t>f</t>
  </si>
  <si>
    <t>f1</t>
  </si>
  <si>
    <t>f2</t>
  </si>
  <si>
    <t>f3</t>
  </si>
  <si>
    <t>p0</t>
  </si>
  <si>
    <t>p1</t>
  </si>
  <si>
    <t>12.75 + 9.5*(x-0.5)</t>
  </si>
  <si>
    <t>p2</t>
  </si>
  <si>
    <t>p1 + 9*(x-0.5)*(x-1)</t>
  </si>
  <si>
    <t xml:space="preserve">p3 </t>
  </si>
  <si>
    <t>a0</t>
  </si>
  <si>
    <t>a1</t>
  </si>
  <si>
    <t>a2</t>
  </si>
  <si>
    <t>P</t>
  </si>
  <si>
    <t>y = ax^b</t>
  </si>
  <si>
    <t xml:space="preserve">===&gt; </t>
  </si>
  <si>
    <t>ln(y) = ln(a)+b*ln(x)</t>
  </si>
  <si>
    <t xml:space="preserve">y' = a' + b*x' </t>
  </si>
  <si>
    <t>x'</t>
  </si>
  <si>
    <t>y'</t>
  </si>
  <si>
    <t>x'ˆ2</t>
  </si>
  <si>
    <t>x'y'</t>
  </si>
  <si>
    <t>a'</t>
  </si>
  <si>
    <t>a</t>
  </si>
  <si>
    <t>y</t>
  </si>
  <si>
    <t>Ainv</t>
  </si>
  <si>
    <t>Ly</t>
  </si>
  <si>
    <t>Linv</t>
  </si>
  <si>
    <t>Esercizio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</si>
</sst>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E+0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MR10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0" borderId="0" xfId="0" quotePrefix="1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164" fontId="0" fillId="6" borderId="1" xfId="0" applyNumberFormat="1" applyFill="1" applyBorder="1"/>
    <xf numFmtId="0" fontId="0" fillId="7" borderId="1" xfId="0" applyFill="1" applyBorder="1"/>
    <xf numFmtId="0" fontId="0" fillId="0" borderId="0" xfId="0" applyFill="1"/>
    <xf numFmtId="0" fontId="2" fillId="5" borderId="0" xfId="0" applyFont="1" applyFill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Foglio1!$B$46</c:f>
              <c:strCache>
                <c:ptCount val="1"/>
                <c:pt idx="0">
                  <c:v>y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Foglio1!$A$47:$A$87</c:f>
              <c:numCache>
                <c:formatCode>General</c:formatCode>
                <c:ptCount val="41"/>
                <c:pt idx="0">
                  <c:v>1.0E-5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2.0</c:v>
                </c:pt>
                <c:pt idx="21">
                  <c:v>2.1</c:v>
                </c:pt>
                <c:pt idx="22">
                  <c:v>2.2</c:v>
                </c:pt>
                <c:pt idx="23">
                  <c:v>2.3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3.0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4.0</c:v>
                </c:pt>
              </c:numCache>
            </c:numRef>
          </c:xVal>
          <c:yVal>
            <c:numRef>
              <c:f>Foglio1!$B$47:$B$87</c:f>
              <c:numCache>
                <c:formatCode>General</c:formatCode>
                <c:ptCount val="41"/>
                <c:pt idx="0">
                  <c:v>6.11790087307616E-5</c:v>
                </c:pt>
                <c:pt idx="1">
                  <c:v>1.758829103011852</c:v>
                </c:pt>
                <c:pt idx="2">
                  <c:v>3.808625965139019</c:v>
                </c:pt>
                <c:pt idx="3">
                  <c:v>5.984796384580504</c:v>
                </c:pt>
                <c:pt idx="4">
                  <c:v>8.247323015915196</c:v>
                </c:pt>
                <c:pt idx="5">
                  <c:v>10.57631225255141</c:v>
                </c:pt>
                <c:pt idx="6">
                  <c:v>12.95967349377539</c:v>
                </c:pt>
                <c:pt idx="7">
                  <c:v>15.38922162307006</c:v>
                </c:pt>
                <c:pt idx="8">
                  <c:v>17.85902253238506</c:v>
                </c:pt>
                <c:pt idx="9">
                  <c:v>20.36456396107663</c:v>
                </c:pt>
                <c:pt idx="10">
                  <c:v>22.90229186650763</c:v>
                </c:pt>
                <c:pt idx="11">
                  <c:v>25.469330028199</c:v>
                </c:pt>
                <c:pt idx="12">
                  <c:v>28.06330011460145</c:v>
                </c:pt>
                <c:pt idx="13">
                  <c:v>30.68220072329195</c:v>
                </c:pt>
                <c:pt idx="14">
                  <c:v>33.32432295811774</c:v>
                </c:pt>
                <c:pt idx="15">
                  <c:v>35.98818965576194</c:v>
                </c:pt>
                <c:pt idx="16">
                  <c:v>38.6725104857366</c:v>
                </c:pt>
                <c:pt idx="17">
                  <c:v>41.37614803570619</c:v>
                </c:pt>
                <c:pt idx="18">
                  <c:v>44.09809170093551</c:v>
                </c:pt>
                <c:pt idx="19">
                  <c:v>46.83743724493241</c:v>
                </c:pt>
                <c:pt idx="20">
                  <c:v>49.59337056374906</c:v>
                </c:pt>
                <c:pt idx="21">
                  <c:v>52.3651546210725</c:v>
                </c:pt>
                <c:pt idx="22">
                  <c:v>55.15211881244382</c:v>
                </c:pt>
                <c:pt idx="23">
                  <c:v>57.95365021645635</c:v>
                </c:pt>
                <c:pt idx="24">
                  <c:v>60.76918633023078</c:v>
                </c:pt>
                <c:pt idx="25">
                  <c:v>63.59820898569433</c:v>
                </c:pt>
                <c:pt idx="26">
                  <c:v>66.4402392149577</c:v>
                </c:pt>
                <c:pt idx="27">
                  <c:v>69.29483288575574</c:v>
                </c:pt>
                <c:pt idx="28">
                  <c:v>72.1615769671002</c:v>
                </c:pt>
                <c:pt idx="29">
                  <c:v>75.0400863148006</c:v>
                </c:pt>
                <c:pt idx="30">
                  <c:v>77.93000088898278</c:v>
                </c:pt>
                <c:pt idx="31">
                  <c:v>80.83098333303317</c:v>
                </c:pt>
                <c:pt idx="32">
                  <c:v>83.74271685683773</c:v>
                </c:pt>
                <c:pt idx="33">
                  <c:v>86.66490337772515</c:v>
                </c:pt>
                <c:pt idx="34">
                  <c:v>89.5972618808574</c:v>
                </c:pt>
                <c:pt idx="35">
                  <c:v>92.5395269674522</c:v>
                </c:pt>
                <c:pt idx="36">
                  <c:v>95.49144756455208</c:v>
                </c:pt>
                <c:pt idx="37">
                  <c:v>98.45278577436437</c:v>
                </c:pt>
                <c:pt idx="38">
                  <c:v>101.4233158446986</c:v>
                </c:pt>
                <c:pt idx="39">
                  <c:v>104.4028232448992</c:v>
                </c:pt>
                <c:pt idx="40">
                  <c:v>107.3911038340278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Foglio1!$A$21:$A$24</c:f>
              <c:numCache>
                <c:formatCode>General</c:formatCode>
                <c:ptCount val="4"/>
                <c:pt idx="0">
                  <c:v>0.5</c:v>
                </c:pt>
                <c:pt idx="1">
                  <c:v>1.0</c:v>
                </c:pt>
                <c:pt idx="2">
                  <c:v>2.5</c:v>
                </c:pt>
                <c:pt idx="3">
                  <c:v>3.5</c:v>
                </c:pt>
              </c:numCache>
            </c:numRef>
          </c:xVal>
          <c:yVal>
            <c:numRef>
              <c:f>Foglio1!$B$21:$B$24</c:f>
              <c:numCache>
                <c:formatCode>General</c:formatCode>
                <c:ptCount val="4"/>
                <c:pt idx="0">
                  <c:v>12.75</c:v>
                </c:pt>
                <c:pt idx="1">
                  <c:v>17.5</c:v>
                </c:pt>
                <c:pt idx="2">
                  <c:v>58.75</c:v>
                </c:pt>
                <c:pt idx="3">
                  <c:v>108.75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4806368"/>
        <c:axId val="-2094837360"/>
      </c:scatterChart>
      <c:valAx>
        <c:axId val="-209480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94837360"/>
        <c:crosses val="autoZero"/>
        <c:crossBetween val="midCat"/>
      </c:valAx>
      <c:valAx>
        <c:axId val="-20948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94806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Foglio1!$I$46</c:f>
              <c:strCache>
                <c:ptCount val="1"/>
                <c:pt idx="0">
                  <c:v>y'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Foglio1!$H$47:$H$87</c:f>
              <c:numCache>
                <c:formatCode>General</c:formatCode>
                <c:ptCount val="41"/>
                <c:pt idx="1">
                  <c:v>-2.302585092994045</c:v>
                </c:pt>
                <c:pt idx="2">
                  <c:v>-1.6094379124341</c:v>
                </c:pt>
                <c:pt idx="3">
                  <c:v>-1.203972804325936</c:v>
                </c:pt>
                <c:pt idx="4">
                  <c:v>-0.916290731874155</c:v>
                </c:pt>
                <c:pt idx="5">
                  <c:v>-0.693147180559945</c:v>
                </c:pt>
                <c:pt idx="6">
                  <c:v>-0.510825623765991</c:v>
                </c:pt>
                <c:pt idx="7">
                  <c:v>-0.356674943938732</c:v>
                </c:pt>
                <c:pt idx="8">
                  <c:v>-0.22314355131421</c:v>
                </c:pt>
                <c:pt idx="9">
                  <c:v>-0.105360515657826</c:v>
                </c:pt>
                <c:pt idx="10">
                  <c:v>0.0</c:v>
                </c:pt>
                <c:pt idx="11">
                  <c:v>0.0953101798043249</c:v>
                </c:pt>
                <c:pt idx="12">
                  <c:v>0.182321556793955</c:v>
                </c:pt>
                <c:pt idx="13">
                  <c:v>0.262364264467491</c:v>
                </c:pt>
                <c:pt idx="14">
                  <c:v>0.336472236621213</c:v>
                </c:pt>
                <c:pt idx="15">
                  <c:v>0.405465108108164</c:v>
                </c:pt>
                <c:pt idx="16">
                  <c:v>0.470003629245736</c:v>
                </c:pt>
                <c:pt idx="17">
                  <c:v>0.53062825106217</c:v>
                </c:pt>
                <c:pt idx="18">
                  <c:v>0.587786664902119</c:v>
                </c:pt>
                <c:pt idx="19">
                  <c:v>0.641853886172395</c:v>
                </c:pt>
                <c:pt idx="20">
                  <c:v>0.693147180559945</c:v>
                </c:pt>
                <c:pt idx="21">
                  <c:v>0.741937344729377</c:v>
                </c:pt>
                <c:pt idx="22">
                  <c:v>0.78845736036427</c:v>
                </c:pt>
                <c:pt idx="23">
                  <c:v>0.832909122935104</c:v>
                </c:pt>
                <c:pt idx="24">
                  <c:v>0.8754687373539</c:v>
                </c:pt>
                <c:pt idx="25">
                  <c:v>0.916290731874155</c:v>
                </c:pt>
                <c:pt idx="26">
                  <c:v>0.955511445027436</c:v>
                </c:pt>
                <c:pt idx="27">
                  <c:v>0.993251773010283</c:v>
                </c:pt>
                <c:pt idx="28">
                  <c:v>1.029619417181158</c:v>
                </c:pt>
                <c:pt idx="29">
                  <c:v>1.064710736992428</c:v>
                </c:pt>
                <c:pt idx="30">
                  <c:v>1.09861228866811</c:v>
                </c:pt>
                <c:pt idx="31">
                  <c:v>1.131402111491101</c:v>
                </c:pt>
                <c:pt idx="32">
                  <c:v>1.163150809805681</c:v>
                </c:pt>
                <c:pt idx="33">
                  <c:v>1.193922468472435</c:v>
                </c:pt>
                <c:pt idx="34">
                  <c:v>1.223775431622116</c:v>
                </c:pt>
                <c:pt idx="35">
                  <c:v>1.252762968495368</c:v>
                </c:pt>
                <c:pt idx="36">
                  <c:v>1.280933845462064</c:v>
                </c:pt>
                <c:pt idx="37">
                  <c:v>1.308332819650179</c:v>
                </c:pt>
                <c:pt idx="38">
                  <c:v>1.33500106673234</c:v>
                </c:pt>
                <c:pt idx="39">
                  <c:v>1.360976553135601</c:v>
                </c:pt>
                <c:pt idx="40">
                  <c:v>1.386294361119891</c:v>
                </c:pt>
              </c:numCache>
            </c:numRef>
          </c:xVal>
          <c:yVal>
            <c:numRef>
              <c:f>Foglio1!$I$47:$I$87</c:f>
              <c:numCache>
                <c:formatCode>General</c:formatCode>
                <c:ptCount val="41"/>
                <c:pt idx="1">
                  <c:v>0.564648305271908</c:v>
                </c:pt>
                <c:pt idx="2">
                  <c:v>1.337268485021577</c:v>
                </c:pt>
                <c:pt idx="3">
                  <c:v>1.789222317475572</c:v>
                </c:pt>
                <c:pt idx="4">
                  <c:v>2.109888664771246</c:v>
                </c:pt>
                <c:pt idx="5">
                  <c:v>2.358616807309588</c:v>
                </c:pt>
                <c:pt idx="6">
                  <c:v>2.561842497225241</c:v>
                </c:pt>
                <c:pt idx="7">
                  <c:v>2.733667369773172</c:v>
                </c:pt>
                <c:pt idx="8">
                  <c:v>2.882508844520915</c:v>
                </c:pt>
                <c:pt idx="9">
                  <c:v>3.013796329679237</c:v>
                </c:pt>
                <c:pt idx="10">
                  <c:v>3.131236987059257</c:v>
                </c:pt>
                <c:pt idx="11">
                  <c:v>3.237474984295145</c:v>
                </c:pt>
                <c:pt idx="12">
                  <c:v>3.334462676974911</c:v>
                </c:pt>
                <c:pt idx="13">
                  <c:v>3.423682705454893</c:v>
                </c:pt>
                <c:pt idx="14">
                  <c:v>3.506287549522841</c:v>
                </c:pt>
                <c:pt idx="15">
                  <c:v>3.583190819513253</c:v>
                </c:pt>
                <c:pt idx="16">
                  <c:v>3.655129024270584</c:v>
                </c:pt>
                <c:pt idx="17">
                  <c:v>3.722704580398838</c:v>
                </c:pt>
                <c:pt idx="18">
                  <c:v>3.786416509428907</c:v>
                </c:pt>
                <c:pt idx="19">
                  <c:v>3.846682824272256</c:v>
                </c:pt>
                <c:pt idx="20">
                  <c:v>3.903857166808927</c:v>
                </c:pt>
                <c:pt idx="21">
                  <c:v>3.958241381976837</c:v>
                </c:pt>
                <c:pt idx="22">
                  <c:v>4.010095164044814</c:v>
                </c:pt>
                <c:pt idx="23">
                  <c:v>4.059643556869442</c:v>
                </c:pt>
                <c:pt idx="24">
                  <c:v>4.107082856724579</c:v>
                </c:pt>
                <c:pt idx="25">
                  <c:v>4.152585309347269</c:v>
                </c:pt>
                <c:pt idx="26">
                  <c:v>4.196302885204562</c:v>
                </c:pt>
                <c:pt idx="27">
                  <c:v>4.238370341882902</c:v>
                </c:pt>
                <c:pt idx="28">
                  <c:v>4.27890772927251</c:v>
                </c:pt>
                <c:pt idx="29">
                  <c:v>4.31802245494785</c:v>
                </c:pt>
                <c:pt idx="30">
                  <c:v>4.355810999262922</c:v>
                </c:pt>
                <c:pt idx="31">
                  <c:v>4.392360349118163</c:v>
                </c:pt>
                <c:pt idx="32">
                  <c:v>4.427749204020253</c:v>
                </c:pt>
                <c:pt idx="33">
                  <c:v>4.46204899649881</c:v>
                </c:pt>
                <c:pt idx="34">
                  <c:v>4.495324760148507</c:v>
                </c:pt>
                <c:pt idx="35">
                  <c:v>4.527635871810853</c:v>
                </c:pt>
                <c:pt idx="36">
                  <c:v>4.559036689178575</c:v>
                </c:pt>
                <c:pt idx="37">
                  <c:v>4.589577101021665</c:v>
                </c:pt>
                <c:pt idx="38">
                  <c:v>4.619303004021924</c:v>
                </c:pt>
                <c:pt idx="39">
                  <c:v>4.648256717658557</c:v>
                </c:pt>
                <c:pt idx="40">
                  <c:v>4.676477346558595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Foglio1!$A$29:$A$32</c:f>
              <c:numCache>
                <c:formatCode>General</c:formatCode>
                <c:ptCount val="4"/>
                <c:pt idx="0">
                  <c:v>-0.693147180559945</c:v>
                </c:pt>
                <c:pt idx="1">
                  <c:v>0.0</c:v>
                </c:pt>
                <c:pt idx="2">
                  <c:v>0.916290731874155</c:v>
                </c:pt>
                <c:pt idx="3">
                  <c:v>1.252762968495368</c:v>
                </c:pt>
              </c:numCache>
            </c:numRef>
          </c:xVal>
          <c:yVal>
            <c:numRef>
              <c:f>Foglio1!$B$29:$B$32</c:f>
              <c:numCache>
                <c:formatCode>General</c:formatCode>
                <c:ptCount val="4"/>
                <c:pt idx="0">
                  <c:v>2.545531271604435</c:v>
                </c:pt>
                <c:pt idx="1">
                  <c:v>2.862200880929469</c:v>
                </c:pt>
                <c:pt idx="2">
                  <c:v>4.073291153024268</c:v>
                </c:pt>
                <c:pt idx="3">
                  <c:v>4.689051669968793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1466144"/>
        <c:axId val="-2091460208"/>
      </c:scatterChart>
      <c:valAx>
        <c:axId val="-209146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91460208"/>
        <c:crosses val="autoZero"/>
        <c:crossBetween val="midCat"/>
      </c:valAx>
      <c:valAx>
        <c:axId val="-20914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2091466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73</xdr:row>
      <xdr:rowOff>12700</xdr:rowOff>
    </xdr:from>
    <xdr:to>
      <xdr:col>7</xdr:col>
      <xdr:colOff>1130300</xdr:colOff>
      <xdr:row>92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482600</xdr:colOff>
      <xdr:row>72</xdr:row>
      <xdr:rowOff>190500</xdr:rowOff>
    </xdr:from>
    <xdr:to>
      <xdr:col>18</xdr:col>
      <xdr:colOff>139700</xdr:colOff>
      <xdr:row>92</xdr:row>
      <xdr:rowOff>50800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7"/>
  <sheetViews>
    <sheetView tabSelected="1" workbookViewId="0">
      <selection activeCell="C3" sqref="C3"/>
    </sheetView>
  </sheetViews>
  <sheetFormatPr baseColWidth="10" defaultRowHeight="16" x14ac:dyDescent="0.2"/>
  <cols>
    <col min="2" max="2" width="12.6640625" bestFit="1" customWidth="1"/>
    <col min="3" max="3" width="17" bestFit="1" customWidth="1"/>
    <col min="4" max="4" width="9.5" customWidth="1"/>
    <col min="8" max="8" width="17" bestFit="1" customWidth="1"/>
  </cols>
  <sheetData>
    <row r="2" spans="1:19" x14ac:dyDescent="0.2">
      <c r="A2" s="11" t="s">
        <v>10</v>
      </c>
    </row>
    <row r="4" spans="1:19" x14ac:dyDescent="0.2">
      <c r="A4" t="s">
        <v>0</v>
      </c>
      <c r="E4" t="s">
        <v>1</v>
      </c>
      <c r="I4" t="s">
        <v>2</v>
      </c>
      <c r="M4" t="s">
        <v>3</v>
      </c>
      <c r="O4" t="s">
        <v>4</v>
      </c>
    </row>
    <row r="5" spans="1:19" x14ac:dyDescent="0.2">
      <c r="A5" s="7">
        <v>5</v>
      </c>
      <c r="B5" s="7">
        <v>0</v>
      </c>
      <c r="C5" s="7">
        <v>0</v>
      </c>
      <c r="E5" s="7">
        <f t="array" ref="E5:G7">TRANSPOSE(A5:C7)</f>
        <v>5</v>
      </c>
      <c r="F5" s="7">
        <v>2</v>
      </c>
      <c r="G5" s="7">
        <v>-2</v>
      </c>
      <c r="I5" s="6">
        <f t="array" ref="I5:K7">MMULT(A5:C7,E5:G7)</f>
        <v>25</v>
      </c>
      <c r="J5" s="6">
        <v>10</v>
      </c>
      <c r="K5" s="6">
        <v>-10</v>
      </c>
      <c r="M5" s="7">
        <v>-1.6</v>
      </c>
      <c r="O5">
        <f t="array" ref="O5:O7">MMULT(I5:K7,M5:M7)</f>
        <v>-30</v>
      </c>
    </row>
    <row r="6" spans="1:19" x14ac:dyDescent="0.2">
      <c r="A6" s="7">
        <v>2</v>
      </c>
      <c r="B6" s="7">
        <v>4</v>
      </c>
      <c r="C6" s="7">
        <v>0</v>
      </c>
      <c r="E6" s="7">
        <v>0</v>
      </c>
      <c r="F6" s="7">
        <v>4</v>
      </c>
      <c r="G6" s="7">
        <v>-3</v>
      </c>
      <c r="I6" s="6">
        <v>10</v>
      </c>
      <c r="J6" s="6">
        <v>20</v>
      </c>
      <c r="K6" s="6">
        <v>-16</v>
      </c>
      <c r="M6" s="7">
        <v>4</v>
      </c>
      <c r="O6">
        <v>16</v>
      </c>
    </row>
    <row r="7" spans="1:19" x14ac:dyDescent="0.2">
      <c r="A7" s="7">
        <v>-2</v>
      </c>
      <c r="B7" s="7">
        <v>-3</v>
      </c>
      <c r="C7" s="7">
        <v>3</v>
      </c>
      <c r="E7" s="7">
        <v>0</v>
      </c>
      <c r="F7" s="7">
        <v>0</v>
      </c>
      <c r="G7" s="7">
        <v>3</v>
      </c>
      <c r="I7" s="6">
        <v>-10</v>
      </c>
      <c r="J7" s="6">
        <v>-16</v>
      </c>
      <c r="K7" s="6">
        <v>22</v>
      </c>
      <c r="M7" s="7">
        <v>3</v>
      </c>
      <c r="O7">
        <v>18</v>
      </c>
    </row>
    <row r="9" spans="1:19" x14ac:dyDescent="0.2">
      <c r="A9" t="s">
        <v>5</v>
      </c>
      <c r="B9" s="8">
        <f>60*60</f>
        <v>3600</v>
      </c>
    </row>
    <row r="10" spans="1:19" x14ac:dyDescent="0.2">
      <c r="A10" t="s">
        <v>6</v>
      </c>
      <c r="B10" s="8">
        <f>1/B9</f>
        <v>2.7777777777777778E-4</v>
      </c>
    </row>
    <row r="11" spans="1:19" x14ac:dyDescent="0.2">
      <c r="I11" t="s">
        <v>37</v>
      </c>
      <c r="M11" t="s">
        <v>39</v>
      </c>
      <c r="Q11" t="s">
        <v>36</v>
      </c>
      <c r="S11" t="s">
        <v>38</v>
      </c>
    </row>
    <row r="12" spans="1:19" x14ac:dyDescent="0.2">
      <c r="A12" t="s">
        <v>7</v>
      </c>
      <c r="B12" s="7">
        <f>MAX(E12:G12)</f>
        <v>48</v>
      </c>
      <c r="E12">
        <v>45</v>
      </c>
      <c r="F12">
        <v>46</v>
      </c>
      <c r="G12">
        <v>48</v>
      </c>
      <c r="I12">
        <f>I5^2</f>
        <v>625</v>
      </c>
      <c r="J12">
        <f t="shared" ref="J12:K12" si="0">J5^2</f>
        <v>100</v>
      </c>
      <c r="K12">
        <f t="shared" si="0"/>
        <v>100</v>
      </c>
      <c r="M12">
        <f t="array" ref="M12:O14">MINVERSE(A5:C7)</f>
        <v>0.2</v>
      </c>
      <c r="N12">
        <v>0</v>
      </c>
      <c r="O12">
        <v>0</v>
      </c>
      <c r="Q12" s="9">
        <f t="array" ref="Q12:Q14">MMULT(M12:O14,O5:O7)</f>
        <v>-6</v>
      </c>
      <c r="S12">
        <f t="array" ref="S12:S14">MMULT(E5:G7,M5:M7)</f>
        <v>-6</v>
      </c>
    </row>
    <row r="13" spans="1:19" x14ac:dyDescent="0.2">
      <c r="A13" t="s">
        <v>8</v>
      </c>
      <c r="B13" s="7">
        <v>48</v>
      </c>
      <c r="I13">
        <f t="shared" ref="I13:K13" si="1">I6^2</f>
        <v>100</v>
      </c>
      <c r="J13">
        <f t="shared" si="1"/>
        <v>400</v>
      </c>
      <c r="K13">
        <f t="shared" si="1"/>
        <v>256</v>
      </c>
      <c r="M13">
        <v>-0.1</v>
      </c>
      <c r="N13">
        <v>0.25</v>
      </c>
      <c r="O13">
        <v>0</v>
      </c>
      <c r="Q13" s="9">
        <v>7</v>
      </c>
      <c r="S13">
        <v>7</v>
      </c>
    </row>
    <row r="14" spans="1:19" x14ac:dyDescent="0.2">
      <c r="A14" t="s">
        <v>9</v>
      </c>
      <c r="B14" s="7">
        <f>SQRT(SUM(I12:K14))</f>
        <v>49.203658400570177</v>
      </c>
      <c r="I14">
        <f t="shared" ref="I14:K14" si="2">I7^2</f>
        <v>100</v>
      </c>
      <c r="J14">
        <f t="shared" si="2"/>
        <v>256</v>
      </c>
      <c r="K14">
        <f t="shared" si="2"/>
        <v>484</v>
      </c>
      <c r="M14">
        <v>3.3333333333333326E-2</v>
      </c>
      <c r="N14">
        <v>0.25</v>
      </c>
      <c r="O14">
        <v>0.33333333333333331</v>
      </c>
      <c r="Q14" s="9">
        <v>9</v>
      </c>
      <c r="S14">
        <v>9</v>
      </c>
    </row>
    <row r="16" spans="1:19" s="1" customFormat="1" x14ac:dyDescent="0.2"/>
    <row r="17" spans="1:16" s="10" customFormat="1" x14ac:dyDescent="0.2"/>
    <row r="18" spans="1:16" s="10" customFormat="1" x14ac:dyDescent="0.2">
      <c r="A18" s="11" t="s">
        <v>40</v>
      </c>
    </row>
    <row r="19" spans="1:16" s="10" customFormat="1" x14ac:dyDescent="0.2"/>
    <row r="20" spans="1:16" x14ac:dyDescent="0.2">
      <c r="A20" t="s">
        <v>11</v>
      </c>
      <c r="B20" t="s">
        <v>12</v>
      </c>
      <c r="C20" t="s">
        <v>13</v>
      </c>
      <c r="D20" t="s">
        <v>14</v>
      </c>
      <c r="E20" t="s">
        <v>15</v>
      </c>
      <c r="J20" t="s">
        <v>22</v>
      </c>
      <c r="K20" t="s">
        <v>23</v>
      </c>
      <c r="L20" t="s">
        <v>24</v>
      </c>
      <c r="N20" t="s">
        <v>11</v>
      </c>
      <c r="O20" t="s">
        <v>25</v>
      </c>
    </row>
    <row r="21" spans="1:16" x14ac:dyDescent="0.2">
      <c r="A21">
        <v>0.5</v>
      </c>
      <c r="B21" s="9">
        <v>12.75</v>
      </c>
      <c r="C21" s="9">
        <f>(B21-B22)/(A21-A22)</f>
        <v>9.5</v>
      </c>
      <c r="D21" s="9">
        <f>(C21-C22)/(A21-A23)</f>
        <v>9</v>
      </c>
      <c r="E21" s="9">
        <f>0</f>
        <v>0</v>
      </c>
      <c r="G21" t="s">
        <v>16</v>
      </c>
      <c r="H21" s="9">
        <v>12.75</v>
      </c>
      <c r="J21" s="9">
        <v>12.75</v>
      </c>
      <c r="K21" s="9">
        <v>0</v>
      </c>
      <c r="L21" s="9">
        <v>0</v>
      </c>
      <c r="O21">
        <f>J21</f>
        <v>12.75</v>
      </c>
    </row>
    <row r="22" spans="1:16" x14ac:dyDescent="0.2">
      <c r="A22">
        <v>1</v>
      </c>
      <c r="B22">
        <v>17.5</v>
      </c>
      <c r="C22">
        <f t="shared" ref="C22:C23" si="3">(B22-B23)/(A22-A23)</f>
        <v>27.5</v>
      </c>
      <c r="D22">
        <f>(C22-C23)/(A22-A24)</f>
        <v>9</v>
      </c>
      <c r="G22" t="s">
        <v>17</v>
      </c>
      <c r="H22" s="9" t="s">
        <v>18</v>
      </c>
      <c r="J22" s="9">
        <f>12.75-9.5*0.5</f>
        <v>8</v>
      </c>
      <c r="K22" s="9">
        <v>9.5</v>
      </c>
      <c r="L22" s="9">
        <v>0</v>
      </c>
      <c r="N22">
        <v>1</v>
      </c>
      <c r="O22">
        <f>8+K22*N22</f>
        <v>17.5</v>
      </c>
    </row>
    <row r="23" spans="1:16" x14ac:dyDescent="0.2">
      <c r="A23">
        <v>2.5</v>
      </c>
      <c r="B23">
        <v>58.75</v>
      </c>
      <c r="C23">
        <f t="shared" si="3"/>
        <v>50</v>
      </c>
      <c r="G23" t="s">
        <v>19</v>
      </c>
      <c r="H23" s="9" t="s">
        <v>20</v>
      </c>
      <c r="J23" s="9">
        <f>8+9*0.5</f>
        <v>12.5</v>
      </c>
      <c r="K23" s="9">
        <f>9.5-1.5*9</f>
        <v>-4</v>
      </c>
      <c r="L23" s="9">
        <v>9</v>
      </c>
      <c r="N23">
        <v>3.5</v>
      </c>
      <c r="O23">
        <f>J23+K23*N23+L23*N23^2</f>
        <v>108.75</v>
      </c>
    </row>
    <row r="24" spans="1:16" x14ac:dyDescent="0.2">
      <c r="A24">
        <v>3.5</v>
      </c>
      <c r="B24">
        <v>108.75</v>
      </c>
      <c r="G24" t="s">
        <v>21</v>
      </c>
      <c r="H24" s="9" t="s">
        <v>19</v>
      </c>
    </row>
    <row r="26" spans="1:16" x14ac:dyDescent="0.2">
      <c r="A26" t="s">
        <v>26</v>
      </c>
      <c r="B26" s="2" t="s">
        <v>27</v>
      </c>
      <c r="C26" t="s">
        <v>28</v>
      </c>
      <c r="D26" s="2" t="s">
        <v>27</v>
      </c>
      <c r="E26" t="s">
        <v>29</v>
      </c>
    </row>
    <row r="28" spans="1:16" x14ac:dyDescent="0.2">
      <c r="A28" t="s">
        <v>30</v>
      </c>
      <c r="B28" t="s">
        <v>31</v>
      </c>
      <c r="D28" t="s">
        <v>32</v>
      </c>
      <c r="E28" t="s">
        <v>33</v>
      </c>
      <c r="H28" t="s">
        <v>2</v>
      </c>
      <c r="K28" t="s">
        <v>4</v>
      </c>
      <c r="M28" t="s">
        <v>3</v>
      </c>
    </row>
    <row r="29" spans="1:16" x14ac:dyDescent="0.2">
      <c r="A29" s="9">
        <f>LN(A21)</f>
        <v>-0.69314718055994529</v>
      </c>
      <c r="B29" s="9">
        <f>LN(B21)</f>
        <v>2.5455312716044354</v>
      </c>
      <c r="D29" s="9">
        <f>A29^2</f>
        <v>0.48045301391820139</v>
      </c>
      <c r="E29" s="9">
        <f>A29*B29</f>
        <v>-1.7644278239397866</v>
      </c>
      <c r="H29" s="3">
        <v>4</v>
      </c>
      <c r="I29" s="3">
        <f>A34</f>
        <v>1.4759065198095778</v>
      </c>
      <c r="K29" s="3">
        <f>B34</f>
        <v>14.170074975526965</v>
      </c>
      <c r="M29" s="4">
        <f t="array" ref="M29:M30">MMULT(H32:I33,K29:K30)</f>
        <v>3.1312369870592573</v>
      </c>
      <c r="N29" t="s">
        <v>34</v>
      </c>
      <c r="O29" t="s">
        <v>35</v>
      </c>
      <c r="P29" s="5">
        <f>EXP(M29)</f>
        <v>22.902291866507628</v>
      </c>
    </row>
    <row r="30" spans="1:16" x14ac:dyDescent="0.2">
      <c r="A30" s="9">
        <f t="shared" ref="A30:B30" si="4">LN(A22)</f>
        <v>0</v>
      </c>
      <c r="B30" s="9">
        <f t="shared" si="4"/>
        <v>2.8622008809294686</v>
      </c>
      <c r="D30" s="9">
        <f t="shared" ref="D30:D32" si="5">A30^2</f>
        <v>0</v>
      </c>
      <c r="E30" s="9">
        <f t="shared" ref="E30:E32" si="6">A30*B30</f>
        <v>0</v>
      </c>
      <c r="H30" s="3">
        <f>I29</f>
        <v>1.4759065198095778</v>
      </c>
      <c r="I30" s="3">
        <f>D34</f>
        <v>2.8894567744700028</v>
      </c>
      <c r="K30" s="3">
        <f>E34</f>
        <v>7.8421613972996091</v>
      </c>
      <c r="M30" s="4">
        <v>1.1146553018155871</v>
      </c>
      <c r="N30" t="s">
        <v>4</v>
      </c>
      <c r="O30" t="s">
        <v>4</v>
      </c>
      <c r="P30" s="5">
        <f>M30</f>
        <v>1.1146553018155871</v>
      </c>
    </row>
    <row r="31" spans="1:16" x14ac:dyDescent="0.2">
      <c r="A31" s="9">
        <f t="shared" ref="A31:B31" si="7">LN(A23)</f>
        <v>0.91629073187415511</v>
      </c>
      <c r="B31" s="9">
        <f t="shared" si="7"/>
        <v>4.0732911530242681</v>
      </c>
      <c r="D31" s="9">
        <f t="shared" si="5"/>
        <v>0.83958870531847485</v>
      </c>
      <c r="E31" s="9">
        <f t="shared" si="6"/>
        <v>3.7323189317411276</v>
      </c>
    </row>
    <row r="32" spans="1:16" x14ac:dyDescent="0.2">
      <c r="A32" s="9">
        <f t="shared" ref="A32:B32" si="8">LN(A24)</f>
        <v>1.2527629684953681</v>
      </c>
      <c r="B32" s="9">
        <f t="shared" si="8"/>
        <v>4.6890516699687934</v>
      </c>
      <c r="D32" s="9">
        <f t="shared" si="5"/>
        <v>1.5694150552333266</v>
      </c>
      <c r="E32" s="9">
        <f t="shared" si="6"/>
        <v>5.8742702894982681</v>
      </c>
      <c r="H32">
        <f t="array" ref="H32:I33">MINVERSE(H29:I30)</f>
        <v>0.3080599652122179</v>
      </c>
      <c r="I32">
        <v>-0.15735404494238239</v>
      </c>
    </row>
    <row r="33" spans="1:16" x14ac:dyDescent="0.2">
      <c r="H33">
        <v>-0.15735404494238239</v>
      </c>
      <c r="I33">
        <v>0.42646073536604284</v>
      </c>
    </row>
    <row r="34" spans="1:16" x14ac:dyDescent="0.2">
      <c r="A34">
        <f>SUM(A29:A32)</f>
        <v>1.4759065198095778</v>
      </c>
      <c r="B34">
        <f>SUM(B29:B32)</f>
        <v>14.170074975526965</v>
      </c>
      <c r="D34">
        <f>SUM(D29:D32)</f>
        <v>2.8894567744700028</v>
      </c>
      <c r="E34">
        <f>SUM(E29:E32)</f>
        <v>7.8421613972996091</v>
      </c>
    </row>
    <row r="36" spans="1:16" x14ac:dyDescent="0.2">
      <c r="A36" t="s">
        <v>26</v>
      </c>
      <c r="B36" s="2" t="s">
        <v>27</v>
      </c>
      <c r="C36" t="s">
        <v>28</v>
      </c>
      <c r="D36" s="2" t="s">
        <v>27</v>
      </c>
      <c r="E36" t="s">
        <v>29</v>
      </c>
    </row>
    <row r="38" spans="1:16" x14ac:dyDescent="0.2">
      <c r="A38" t="s">
        <v>30</v>
      </c>
      <c r="B38" t="s">
        <v>31</v>
      </c>
      <c r="D38" t="s">
        <v>32</v>
      </c>
      <c r="E38" t="s">
        <v>33</v>
      </c>
      <c r="H38" t="s">
        <v>2</v>
      </c>
      <c r="K38" t="s">
        <v>4</v>
      </c>
      <c r="M38" t="s">
        <v>3</v>
      </c>
    </row>
    <row r="39" spans="1:16" x14ac:dyDescent="0.2">
      <c r="A39" s="9">
        <f>LOG10(A21)</f>
        <v>-0.3010299956639812</v>
      </c>
      <c r="B39" s="9">
        <f>LOG10(B21)</f>
        <v>1.105510184769974</v>
      </c>
      <c r="D39" s="9">
        <f>A39^2</f>
        <v>9.0619058289456544E-2</v>
      </c>
      <c r="E39" s="9">
        <f>A39*B39</f>
        <v>-0.33279172612779234</v>
      </c>
      <c r="H39" s="3">
        <v>4</v>
      </c>
      <c r="I39" s="3">
        <f>A44</f>
        <v>0.64097805735833213</v>
      </c>
      <c r="K39" s="3">
        <f>B44</f>
        <v>6.1539853700267173</v>
      </c>
      <c r="M39" s="4">
        <f t="array" ref="M39:M40">MMULT(H42:I43,K39:K40)</f>
        <v>1.3598789450111992</v>
      </c>
      <c r="N39" t="s">
        <v>34</v>
      </c>
      <c r="O39" t="s">
        <v>35</v>
      </c>
      <c r="P39" s="5">
        <f>10^(M39)</f>
        <v>22.902291866507628</v>
      </c>
    </row>
    <row r="40" spans="1:16" x14ac:dyDescent="0.2">
      <c r="A40" s="9">
        <f t="shared" ref="A40:B42" si="9">LOG10(A22)</f>
        <v>0</v>
      </c>
      <c r="B40" s="9">
        <f t="shared" si="9"/>
        <v>1.2430380486862944</v>
      </c>
      <c r="D40" s="9">
        <f t="shared" ref="D40:D42" si="10">A40^2</f>
        <v>0</v>
      </c>
      <c r="E40" s="9">
        <f t="shared" ref="E40:E42" si="11">A40*B40</f>
        <v>0</v>
      </c>
      <c r="H40" s="3">
        <f>I39</f>
        <v>0.64097805735833213</v>
      </c>
      <c r="I40" s="3">
        <f>D44</f>
        <v>0.54498534567449142</v>
      </c>
      <c r="K40" s="3">
        <f>E44</f>
        <v>1.479123369383649</v>
      </c>
      <c r="M40" s="4">
        <v>1.1146553018155871</v>
      </c>
      <c r="N40" t="s">
        <v>4</v>
      </c>
      <c r="O40" t="s">
        <v>4</v>
      </c>
      <c r="P40" s="5">
        <f>M40</f>
        <v>1.1146553018155871</v>
      </c>
    </row>
    <row r="41" spans="1:16" x14ac:dyDescent="0.2">
      <c r="A41" s="9">
        <f t="shared" si="9"/>
        <v>0.3979400086720376</v>
      </c>
      <c r="B41" s="9">
        <f t="shared" si="9"/>
        <v>1.769007870943774</v>
      </c>
      <c r="D41" s="9">
        <f t="shared" si="10"/>
        <v>0.15835625050190136</v>
      </c>
      <c r="E41" s="9">
        <f t="shared" si="11"/>
        <v>0.70395900750426821</v>
      </c>
    </row>
    <row r="42" spans="1:16" x14ac:dyDescent="0.2">
      <c r="A42" s="9">
        <f t="shared" si="9"/>
        <v>0.54406804435027567</v>
      </c>
      <c r="B42" s="9">
        <f t="shared" si="9"/>
        <v>2.0364292656266749</v>
      </c>
      <c r="D42" s="9">
        <f t="shared" si="10"/>
        <v>0.29601003688313354</v>
      </c>
      <c r="E42" s="9">
        <f t="shared" si="11"/>
        <v>1.107956088007173</v>
      </c>
      <c r="H42">
        <f t="array" ref="H42:I43">MINVERSE(H39:I40)</f>
        <v>0.3080599652122179</v>
      </c>
      <c r="I42">
        <v>-0.36232107820664489</v>
      </c>
    </row>
    <row r="43" spans="1:16" x14ac:dyDescent="0.2">
      <c r="H43">
        <v>-0.36232107820664489</v>
      </c>
      <c r="I43">
        <v>2.2610513670304506</v>
      </c>
    </row>
    <row r="44" spans="1:16" x14ac:dyDescent="0.2">
      <c r="A44">
        <f>SUM(A39:A42)</f>
        <v>0.64097805735833213</v>
      </c>
      <c r="B44">
        <f>SUM(B39:B42)</f>
        <v>6.1539853700267173</v>
      </c>
      <c r="D44">
        <f>SUM(D39:D42)</f>
        <v>0.54498534567449142</v>
      </c>
      <c r="E44">
        <f>SUM(E39:E42)</f>
        <v>1.479123369383649</v>
      </c>
    </row>
    <row r="46" spans="1:16" x14ac:dyDescent="0.2">
      <c r="A46" t="s">
        <v>3</v>
      </c>
      <c r="B46" t="s">
        <v>36</v>
      </c>
      <c r="H46" t="s">
        <v>30</v>
      </c>
      <c r="I46" t="s">
        <v>31</v>
      </c>
    </row>
    <row r="47" spans="1:16" x14ac:dyDescent="0.2">
      <c r="A47">
        <v>1.0000000000000001E-5</v>
      </c>
      <c r="B47">
        <f>P$29*A47^P$30</f>
        <v>6.1179008730761629E-5</v>
      </c>
    </row>
    <row r="48" spans="1:16" x14ac:dyDescent="0.2">
      <c r="A48">
        <v>0.1</v>
      </c>
      <c r="B48">
        <f t="shared" ref="B48:B87" si="12">P$29*A48^P$30</f>
        <v>1.7588291030118517</v>
      </c>
      <c r="H48">
        <f t="shared" ref="H48:H87" si="13">LN(A48)</f>
        <v>-2.3025850929940455</v>
      </c>
      <c r="I48">
        <f t="shared" ref="I48:I87" si="14">LN(B48)</f>
        <v>0.5646483052719079</v>
      </c>
    </row>
    <row r="49" spans="1:9" x14ac:dyDescent="0.2">
      <c r="A49">
        <v>0.2</v>
      </c>
      <c r="B49">
        <f t="shared" si="12"/>
        <v>3.8086259651390186</v>
      </c>
      <c r="H49">
        <f t="shared" si="13"/>
        <v>-1.6094379124341003</v>
      </c>
      <c r="I49">
        <f t="shared" si="14"/>
        <v>1.3372684850215768</v>
      </c>
    </row>
    <row r="50" spans="1:9" x14ac:dyDescent="0.2">
      <c r="A50">
        <v>0.3</v>
      </c>
      <c r="B50">
        <f t="shared" si="12"/>
        <v>5.9847963845805046</v>
      </c>
      <c r="H50">
        <f t="shared" si="13"/>
        <v>-1.2039728043259361</v>
      </c>
      <c r="I50">
        <f t="shared" si="14"/>
        <v>1.7892223174755724</v>
      </c>
    </row>
    <row r="51" spans="1:9" x14ac:dyDescent="0.2">
      <c r="A51">
        <v>0.4</v>
      </c>
      <c r="B51">
        <f t="shared" si="12"/>
        <v>8.247323015915196</v>
      </c>
      <c r="H51">
        <f t="shared" si="13"/>
        <v>-0.916290731874155</v>
      </c>
      <c r="I51">
        <f t="shared" si="14"/>
        <v>2.1098886647712458</v>
      </c>
    </row>
    <row r="52" spans="1:9" x14ac:dyDescent="0.2">
      <c r="A52">
        <v>0.5</v>
      </c>
      <c r="B52">
        <f t="shared" si="12"/>
        <v>10.576312252551407</v>
      </c>
      <c r="H52">
        <f t="shared" si="13"/>
        <v>-0.69314718055994529</v>
      </c>
      <c r="I52">
        <f t="shared" si="14"/>
        <v>2.3586168073095881</v>
      </c>
    </row>
    <row r="53" spans="1:9" x14ac:dyDescent="0.2">
      <c r="A53">
        <v>0.6</v>
      </c>
      <c r="B53">
        <f t="shared" si="12"/>
        <v>12.959673493775387</v>
      </c>
      <c r="H53">
        <f t="shared" si="13"/>
        <v>-0.51082562376599072</v>
      </c>
      <c r="I53">
        <f t="shared" si="14"/>
        <v>2.5618424972252414</v>
      </c>
    </row>
    <row r="54" spans="1:9" x14ac:dyDescent="0.2">
      <c r="A54">
        <v>0.7</v>
      </c>
      <c r="B54">
        <f t="shared" si="12"/>
        <v>15.389221623070062</v>
      </c>
      <c r="H54">
        <f t="shared" si="13"/>
        <v>-0.35667494393873245</v>
      </c>
      <c r="I54">
        <f t="shared" si="14"/>
        <v>2.7336673697731722</v>
      </c>
    </row>
    <row r="55" spans="1:9" x14ac:dyDescent="0.2">
      <c r="A55">
        <v>0.8</v>
      </c>
      <c r="B55">
        <f t="shared" si="12"/>
        <v>17.859022532385058</v>
      </c>
      <c r="H55">
        <f t="shared" si="13"/>
        <v>-0.22314355131420971</v>
      </c>
      <c r="I55">
        <f t="shared" si="14"/>
        <v>2.882508844520915</v>
      </c>
    </row>
    <row r="56" spans="1:9" x14ac:dyDescent="0.2">
      <c r="A56">
        <v>0.9</v>
      </c>
      <c r="B56">
        <f t="shared" si="12"/>
        <v>20.36456396107663</v>
      </c>
      <c r="H56">
        <f t="shared" si="13"/>
        <v>-0.10536051565782628</v>
      </c>
      <c r="I56">
        <f t="shared" si="14"/>
        <v>3.0137963296792369</v>
      </c>
    </row>
    <row r="57" spans="1:9" x14ac:dyDescent="0.2">
      <c r="A57">
        <v>1</v>
      </c>
      <c r="B57">
        <f t="shared" si="12"/>
        <v>22.902291866507628</v>
      </c>
      <c r="H57">
        <f t="shared" si="13"/>
        <v>0</v>
      </c>
      <c r="I57">
        <f t="shared" si="14"/>
        <v>3.1312369870592573</v>
      </c>
    </row>
    <row r="58" spans="1:9" x14ac:dyDescent="0.2">
      <c r="A58">
        <v>1.1000000000000001</v>
      </c>
      <c r="B58">
        <f t="shared" si="12"/>
        <v>25.469330028199</v>
      </c>
      <c r="H58">
        <f t="shared" si="13"/>
        <v>9.5310179804324935E-2</v>
      </c>
      <c r="I58">
        <f t="shared" si="14"/>
        <v>3.2374749842951451</v>
      </c>
    </row>
    <row r="59" spans="1:9" x14ac:dyDescent="0.2">
      <c r="A59">
        <v>1.2</v>
      </c>
      <c r="B59">
        <f t="shared" si="12"/>
        <v>28.063300114601446</v>
      </c>
      <c r="H59">
        <f t="shared" si="13"/>
        <v>0.18232155679395459</v>
      </c>
      <c r="I59">
        <f t="shared" si="14"/>
        <v>3.3344626769749106</v>
      </c>
    </row>
    <row r="60" spans="1:9" x14ac:dyDescent="0.2">
      <c r="A60">
        <v>1.3</v>
      </c>
      <c r="B60">
        <f t="shared" si="12"/>
        <v>30.682200723291949</v>
      </c>
      <c r="H60">
        <f t="shared" si="13"/>
        <v>0.26236426446749106</v>
      </c>
      <c r="I60">
        <f t="shared" si="14"/>
        <v>3.4236827054548931</v>
      </c>
    </row>
    <row r="61" spans="1:9" x14ac:dyDescent="0.2">
      <c r="A61">
        <v>1.4</v>
      </c>
      <c r="B61">
        <f t="shared" si="12"/>
        <v>33.32432295811774</v>
      </c>
      <c r="H61">
        <f t="shared" si="13"/>
        <v>0.33647223662121289</v>
      </c>
      <c r="I61">
        <f t="shared" si="14"/>
        <v>3.5062875495228409</v>
      </c>
    </row>
    <row r="62" spans="1:9" x14ac:dyDescent="0.2">
      <c r="A62">
        <v>1.5</v>
      </c>
      <c r="B62">
        <f t="shared" si="12"/>
        <v>35.988189655761943</v>
      </c>
      <c r="H62">
        <f t="shared" si="13"/>
        <v>0.40546510810816438</v>
      </c>
      <c r="I62">
        <f t="shared" si="14"/>
        <v>3.5831908195132529</v>
      </c>
    </row>
    <row r="63" spans="1:9" x14ac:dyDescent="0.2">
      <c r="A63">
        <v>1.6</v>
      </c>
      <c r="B63">
        <f t="shared" si="12"/>
        <v>38.672510485736602</v>
      </c>
      <c r="H63">
        <f t="shared" si="13"/>
        <v>0.47000362924573563</v>
      </c>
      <c r="I63">
        <f t="shared" si="14"/>
        <v>3.6551290242705843</v>
      </c>
    </row>
    <row r="64" spans="1:9" x14ac:dyDescent="0.2">
      <c r="A64">
        <v>1.7</v>
      </c>
      <c r="B64">
        <f t="shared" si="12"/>
        <v>41.376148035706187</v>
      </c>
      <c r="H64">
        <f t="shared" si="13"/>
        <v>0.53062825106217038</v>
      </c>
      <c r="I64">
        <f t="shared" si="14"/>
        <v>3.7227045803988381</v>
      </c>
    </row>
    <row r="65" spans="1:9" x14ac:dyDescent="0.2">
      <c r="A65">
        <v>1.8</v>
      </c>
      <c r="B65">
        <f t="shared" si="12"/>
        <v>44.098091700935512</v>
      </c>
      <c r="H65">
        <f t="shared" si="13"/>
        <v>0.58778666490211906</v>
      </c>
      <c r="I65">
        <f t="shared" si="14"/>
        <v>3.7864165094289066</v>
      </c>
    </row>
    <row r="66" spans="1:9" x14ac:dyDescent="0.2">
      <c r="A66">
        <v>1.9</v>
      </c>
      <c r="B66">
        <f t="shared" si="12"/>
        <v>46.83743724493241</v>
      </c>
      <c r="H66">
        <f t="shared" si="13"/>
        <v>0.64185388617239469</v>
      </c>
      <c r="I66">
        <f t="shared" si="14"/>
        <v>3.8466828242722557</v>
      </c>
    </row>
    <row r="67" spans="1:9" x14ac:dyDescent="0.2">
      <c r="A67">
        <v>2</v>
      </c>
      <c r="B67">
        <f t="shared" si="12"/>
        <v>49.593370563749062</v>
      </c>
      <c r="H67">
        <f t="shared" si="13"/>
        <v>0.69314718055994529</v>
      </c>
      <c r="I67">
        <f t="shared" si="14"/>
        <v>3.9038571668089266</v>
      </c>
    </row>
    <row r="68" spans="1:9" x14ac:dyDescent="0.2">
      <c r="A68">
        <v>2.1</v>
      </c>
      <c r="B68">
        <f t="shared" si="12"/>
        <v>52.365154621072499</v>
      </c>
      <c r="H68">
        <f t="shared" si="13"/>
        <v>0.74193734472937733</v>
      </c>
      <c r="I68">
        <f t="shared" si="14"/>
        <v>3.9582413819768369</v>
      </c>
    </row>
    <row r="69" spans="1:9" x14ac:dyDescent="0.2">
      <c r="A69">
        <v>2.2000000000000002</v>
      </c>
      <c r="B69">
        <f t="shared" si="12"/>
        <v>55.152118812443824</v>
      </c>
      <c r="H69">
        <f t="shared" si="13"/>
        <v>0.78845736036427028</v>
      </c>
      <c r="I69">
        <f t="shared" si="14"/>
        <v>4.0100951640448139</v>
      </c>
    </row>
    <row r="70" spans="1:9" x14ac:dyDescent="0.2">
      <c r="A70">
        <v>2.2999999999999998</v>
      </c>
      <c r="B70">
        <f t="shared" si="12"/>
        <v>57.953650216456346</v>
      </c>
      <c r="H70">
        <f t="shared" si="13"/>
        <v>0.83290912293510388</v>
      </c>
      <c r="I70">
        <f t="shared" si="14"/>
        <v>4.0596435568694416</v>
      </c>
    </row>
    <row r="71" spans="1:9" x14ac:dyDescent="0.2">
      <c r="A71">
        <v>2.4</v>
      </c>
      <c r="B71">
        <f t="shared" si="12"/>
        <v>60.769186330230781</v>
      </c>
      <c r="H71">
        <f t="shared" si="13"/>
        <v>0.87546873735389985</v>
      </c>
      <c r="I71">
        <f t="shared" si="14"/>
        <v>4.1070828567245794</v>
      </c>
    </row>
    <row r="72" spans="1:9" x14ac:dyDescent="0.2">
      <c r="A72">
        <v>2.5</v>
      </c>
      <c r="B72">
        <f t="shared" si="12"/>
        <v>63.598208985694335</v>
      </c>
      <c r="H72">
        <f t="shared" si="13"/>
        <v>0.91629073187415511</v>
      </c>
      <c r="I72">
        <f t="shared" si="14"/>
        <v>4.1525853093472689</v>
      </c>
    </row>
    <row r="73" spans="1:9" x14ac:dyDescent="0.2">
      <c r="A73">
        <v>2.6</v>
      </c>
      <c r="B73">
        <f t="shared" si="12"/>
        <v>66.440239214957714</v>
      </c>
      <c r="H73">
        <f t="shared" si="13"/>
        <v>0.95551144502743635</v>
      </c>
      <c r="I73">
        <f t="shared" si="14"/>
        <v>4.1963028852045623</v>
      </c>
    </row>
    <row r="74" spans="1:9" x14ac:dyDescent="0.2">
      <c r="A74">
        <v>2.7</v>
      </c>
      <c r="B74">
        <f t="shared" si="12"/>
        <v>69.294832885755739</v>
      </c>
      <c r="H74">
        <f t="shared" si="13"/>
        <v>0.99325177301028345</v>
      </c>
      <c r="I74">
        <f t="shared" si="14"/>
        <v>4.2383703418829022</v>
      </c>
    </row>
    <row r="75" spans="1:9" x14ac:dyDescent="0.2">
      <c r="A75">
        <v>2.8</v>
      </c>
      <c r="B75">
        <f t="shared" si="12"/>
        <v>72.161576967100203</v>
      </c>
      <c r="H75">
        <f t="shared" si="13"/>
        <v>1.0296194171811581</v>
      </c>
      <c r="I75">
        <f t="shared" si="14"/>
        <v>4.2789077292725102</v>
      </c>
    </row>
    <row r="76" spans="1:9" x14ac:dyDescent="0.2">
      <c r="A76">
        <v>2.9</v>
      </c>
      <c r="B76">
        <f t="shared" si="12"/>
        <v>75.040086314800604</v>
      </c>
      <c r="H76">
        <f t="shared" si="13"/>
        <v>1.0647107369924282</v>
      </c>
      <c r="I76">
        <f t="shared" si="14"/>
        <v>4.3180224549478492</v>
      </c>
    </row>
    <row r="77" spans="1:9" x14ac:dyDescent="0.2">
      <c r="A77">
        <v>3</v>
      </c>
      <c r="B77">
        <f t="shared" si="12"/>
        <v>77.930000888982789</v>
      </c>
      <c r="H77">
        <f t="shared" si="13"/>
        <v>1.0986122886681098</v>
      </c>
      <c r="I77">
        <f t="shared" si="14"/>
        <v>4.3558109992629221</v>
      </c>
    </row>
    <row r="78" spans="1:9" x14ac:dyDescent="0.2">
      <c r="A78">
        <v>3.1</v>
      </c>
      <c r="B78">
        <f t="shared" si="12"/>
        <v>80.830983333033174</v>
      </c>
      <c r="H78">
        <f t="shared" si="13"/>
        <v>1.1314021114911006</v>
      </c>
      <c r="I78">
        <f t="shared" si="14"/>
        <v>4.3923603491181629</v>
      </c>
    </row>
    <row r="79" spans="1:9" x14ac:dyDescent="0.2">
      <c r="A79">
        <v>3.2</v>
      </c>
      <c r="B79">
        <f t="shared" si="12"/>
        <v>83.742716856837731</v>
      </c>
      <c r="H79">
        <f t="shared" si="13"/>
        <v>1.1631508098056809</v>
      </c>
      <c r="I79">
        <f t="shared" si="14"/>
        <v>4.4277492040202535</v>
      </c>
    </row>
    <row r="80" spans="1:9" x14ac:dyDescent="0.2">
      <c r="A80">
        <v>3.3</v>
      </c>
      <c r="B80">
        <f t="shared" si="12"/>
        <v>86.664903377725153</v>
      </c>
      <c r="H80">
        <f t="shared" si="13"/>
        <v>1.1939224684724346</v>
      </c>
      <c r="I80">
        <f t="shared" si="14"/>
        <v>4.4620489964988099</v>
      </c>
    </row>
    <row r="81" spans="1:9" x14ac:dyDescent="0.2">
      <c r="A81">
        <v>3.4</v>
      </c>
      <c r="B81">
        <f t="shared" si="12"/>
        <v>89.597261880857403</v>
      </c>
      <c r="H81">
        <f t="shared" si="13"/>
        <v>1.2237754316221157</v>
      </c>
      <c r="I81">
        <f t="shared" si="14"/>
        <v>4.4953247601485069</v>
      </c>
    </row>
    <row r="82" spans="1:9" x14ac:dyDescent="0.2">
      <c r="A82">
        <v>3.5</v>
      </c>
      <c r="B82">
        <f t="shared" si="12"/>
        <v>92.539526967452204</v>
      </c>
      <c r="H82">
        <f t="shared" si="13"/>
        <v>1.2527629684953681</v>
      </c>
      <c r="I82">
        <f t="shared" si="14"/>
        <v>4.5276358718108529</v>
      </c>
    </row>
    <row r="83" spans="1:9" x14ac:dyDescent="0.2">
      <c r="A83">
        <v>3.6</v>
      </c>
      <c r="B83">
        <f t="shared" si="12"/>
        <v>95.491447564552089</v>
      </c>
      <c r="H83">
        <f t="shared" si="13"/>
        <v>1.2809338454620642</v>
      </c>
      <c r="I83">
        <f t="shared" si="14"/>
        <v>4.5590366891785754</v>
      </c>
    </row>
    <row r="84" spans="1:9" x14ac:dyDescent="0.2">
      <c r="A84">
        <v>3.7</v>
      </c>
      <c r="B84">
        <f t="shared" si="12"/>
        <v>98.452785774364372</v>
      </c>
      <c r="H84">
        <f t="shared" si="13"/>
        <v>1.3083328196501789</v>
      </c>
      <c r="I84">
        <f t="shared" si="14"/>
        <v>4.5895771010216659</v>
      </c>
    </row>
    <row r="85" spans="1:9" x14ac:dyDescent="0.2">
      <c r="A85">
        <v>3.8</v>
      </c>
      <c r="B85">
        <f t="shared" si="12"/>
        <v>101.42331584469858</v>
      </c>
      <c r="H85">
        <f t="shared" si="13"/>
        <v>1.33500106673234</v>
      </c>
      <c r="I85">
        <f t="shared" si="14"/>
        <v>4.6193030040219245</v>
      </c>
    </row>
    <row r="86" spans="1:9" x14ac:dyDescent="0.2">
      <c r="A86">
        <v>3.9</v>
      </c>
      <c r="B86">
        <f t="shared" si="12"/>
        <v>104.40282324489924</v>
      </c>
      <c r="H86">
        <f t="shared" si="13"/>
        <v>1.3609765531356006</v>
      </c>
      <c r="I86">
        <f t="shared" si="14"/>
        <v>4.6482567176585574</v>
      </c>
    </row>
    <row r="87" spans="1:9" x14ac:dyDescent="0.2">
      <c r="A87">
        <v>4</v>
      </c>
      <c r="B87">
        <f t="shared" si="12"/>
        <v>107.39110383402782</v>
      </c>
      <c r="H87">
        <f t="shared" si="13"/>
        <v>1.3862943611198906</v>
      </c>
      <c r="I87">
        <f t="shared" si="14"/>
        <v>4.6764773465585954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2016-06-13T18:27:14Z</dcterms:created>
  <dcterms:modified xsi:type="dcterms:W3CDTF">2016-07-07T08:21:37Z</dcterms:modified>
</cp:coreProperties>
</file>