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na/Desktop/"/>
    </mc:Choice>
  </mc:AlternateContent>
  <xr:revisionPtr revIDLastSave="0" documentId="13_ncr:1_{7326D718-4BD2-2243-91F9-D39CABC30A07}" xr6:coauthVersionLast="28" xr6:coauthVersionMax="28" xr10:uidLastSave="{00000000-0000-0000-0000-000000000000}"/>
  <bookViews>
    <workbookView xWindow="2780" yWindow="1560" windowWidth="28040" windowHeight="17440" xr2:uid="{0CEF1974-7843-0E4C-B7F9-F93F8F09B6EB}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0" i="1"/>
  <c r="I9" i="1"/>
  <c r="N24" i="1" l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21" i="1"/>
  <c r="B21" i="1"/>
  <c r="D33" i="1"/>
  <c r="K29" i="1"/>
  <c r="J29" i="1"/>
  <c r="I29" i="1"/>
  <c r="C28" i="1"/>
  <c r="I28" i="1" s="1"/>
  <c r="D28" i="1"/>
  <c r="J28" i="1" s="1"/>
  <c r="E28" i="1"/>
  <c r="K28" i="1" s="1"/>
  <c r="C29" i="1"/>
  <c r="D29" i="1"/>
  <c r="E29" i="1"/>
  <c r="B29" i="1"/>
  <c r="H29" i="1" s="1"/>
  <c r="B36" i="1" s="1"/>
  <c r="E34" i="1" s="1"/>
  <c r="B28" i="1"/>
  <c r="H28" i="1" s="1"/>
  <c r="G20" i="1"/>
  <c r="D20" i="1"/>
  <c r="B22" i="1"/>
  <c r="D21" i="1" s="1"/>
  <c r="I16" i="1"/>
  <c r="B23" i="1" s="1"/>
  <c r="E21" i="1" s="1"/>
  <c r="J16" i="1"/>
  <c r="K16" i="1"/>
  <c r="H16" i="1"/>
  <c r="I15" i="1"/>
  <c r="J15" i="1"/>
  <c r="K15" i="1"/>
  <c r="H15" i="1"/>
  <c r="B24" i="1" s="1"/>
  <c r="G21" i="1" s="1"/>
  <c r="B37" i="1" l="1"/>
  <c r="G34" i="1" s="1"/>
  <c r="B34" i="1"/>
  <c r="G33" i="1" s="1"/>
  <c r="E20" i="1"/>
  <c r="D23" i="1" s="1" a="1"/>
  <c r="D23" i="1" s="1"/>
  <c r="B35" i="1"/>
  <c r="E33" i="1" s="1"/>
  <c r="D34" i="1"/>
  <c r="D36" i="1" s="1" a="1"/>
  <c r="N9" i="1"/>
  <c r="N11" i="1" s="1"/>
  <c r="J9" i="1"/>
  <c r="K9" i="1"/>
  <c r="K10" i="1"/>
  <c r="J11" i="1"/>
  <c r="I10" i="1"/>
  <c r="I11" i="1"/>
  <c r="C9" i="1"/>
  <c r="K4" i="1"/>
  <c r="K3" i="1"/>
  <c r="E24" i="1" l="1"/>
  <c r="E23" i="1"/>
  <c r="J20" i="1" s="1" a="1"/>
  <c r="D24" i="1"/>
  <c r="E37" i="1"/>
  <c r="D37" i="1"/>
  <c r="E36" i="1"/>
  <c r="D36" i="1"/>
  <c r="J33" i="1" s="1" a="1"/>
  <c r="C10" i="1"/>
  <c r="J20" i="1" l="1"/>
  <c r="J21" i="1"/>
  <c r="J34" i="1"/>
  <c r="J33" i="1"/>
  <c r="C11" i="1"/>
  <c r="E9" i="1" s="1"/>
  <c r="E10" i="1" s="1"/>
  <c r="P22" i="1" l="1"/>
  <c r="P30" i="1"/>
  <c r="P38" i="1"/>
  <c r="P46" i="1"/>
  <c r="P42" i="1"/>
  <c r="P43" i="1"/>
  <c r="P23" i="1"/>
  <c r="P31" i="1"/>
  <c r="P39" i="1"/>
  <c r="P21" i="1"/>
  <c r="P41" i="1"/>
  <c r="P34" i="1"/>
  <c r="P28" i="1"/>
  <c r="P44" i="1"/>
  <c r="P29" i="1"/>
  <c r="P37" i="1"/>
  <c r="P45" i="1"/>
  <c r="P24" i="1"/>
  <c r="P32" i="1"/>
  <c r="P40" i="1"/>
  <c r="P25" i="1"/>
  <c r="P26" i="1"/>
  <c r="P35" i="1"/>
  <c r="P36" i="1"/>
  <c r="P33" i="1"/>
  <c r="P27" i="1"/>
  <c r="O28" i="1"/>
  <c r="O36" i="1"/>
  <c r="O44" i="1"/>
  <c r="O23" i="1"/>
  <c r="O39" i="1"/>
  <c r="O29" i="1"/>
  <c r="O37" i="1"/>
  <c r="O45" i="1"/>
  <c r="O21" i="1"/>
  <c r="O32" i="1"/>
  <c r="O25" i="1"/>
  <c r="O26" i="1"/>
  <c r="O34" i="1"/>
  <c r="O27" i="1"/>
  <c r="O35" i="1"/>
  <c r="O43" i="1"/>
  <c r="O22" i="1"/>
  <c r="O30" i="1"/>
  <c r="O38" i="1"/>
  <c r="O46" i="1"/>
  <c r="O31" i="1"/>
  <c r="O24" i="1"/>
  <c r="O40" i="1"/>
  <c r="O33" i="1"/>
  <c r="O42" i="1"/>
  <c r="O41" i="1"/>
  <c r="E11" i="1"/>
  <c r="G9" i="1"/>
  <c r="G10" i="1" s="1"/>
  <c r="G11" i="1" s="1"/>
</calcChain>
</file>

<file path=xl/sharedStrings.xml><?xml version="1.0" encoding="utf-8"?>
<sst xmlns="http://schemas.openxmlformats.org/spreadsheetml/2006/main" count="40" uniqueCount="29">
  <si>
    <t>A</t>
  </si>
  <si>
    <t>b</t>
  </si>
  <si>
    <t>Ej</t>
  </si>
  <si>
    <t>mu</t>
  </si>
  <si>
    <t xml:space="preserve">Polinomio </t>
  </si>
  <si>
    <t>-mu*(mu^2-13/20)</t>
  </si>
  <si>
    <t>x0</t>
  </si>
  <si>
    <t>x1</t>
  </si>
  <si>
    <t>x2</t>
  </si>
  <si>
    <t>x3</t>
  </si>
  <si>
    <t>det(B)</t>
  </si>
  <si>
    <t>B = A-2*I</t>
  </si>
  <si>
    <t>det(B^-1)</t>
  </si>
  <si>
    <t>X</t>
  </si>
  <si>
    <t>Y</t>
  </si>
  <si>
    <t>x = b0+b1*x</t>
  </si>
  <si>
    <t>Somma x</t>
  </si>
  <si>
    <t>Somma y</t>
  </si>
  <si>
    <t>Somma xy</t>
  </si>
  <si>
    <t>Somma y^2</t>
  </si>
  <si>
    <t>n + 1</t>
  </si>
  <si>
    <t>XY</t>
  </si>
  <si>
    <t>Y^2</t>
  </si>
  <si>
    <t>b0</t>
  </si>
  <si>
    <t>b1</t>
  </si>
  <si>
    <t>y</t>
  </si>
  <si>
    <t>x = a+b*y^2</t>
  </si>
  <si>
    <t>Y'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</si>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</sst>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6" borderId="1" xfId="0" quotePrefix="1" applyFill="1" applyBorder="1"/>
    <xf numFmtId="0" fontId="0" fillId="7" borderId="1" xfId="0" applyFill="1" applyBorder="1"/>
    <xf numFmtId="0" fontId="0" fillId="8" borderId="0" xfId="0" applyFill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Foglio1!$O$20</c:f>
              <c:strCache>
                <c:ptCount val="1"/>
                <c:pt idx="0">
                  <c:v>x1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Foglio1!$O$21:$O$46</c:f>
              <c:numCache>
                <c:formatCode>General</c:formatCode>
                <c:ptCount val="26"/>
                <c:pt idx="0">
                  <c:v>0</c:v>
                </c:pt>
                <c:pt idx="1">
                  <c:v>0.41428571428571426</c:v>
                </c:pt>
                <c:pt idx="2">
                  <c:v>0.82857142857142851</c:v>
                </c:pt>
                <c:pt idx="3">
                  <c:v>1.2428571428571429</c:v>
                </c:pt>
                <c:pt idx="4">
                  <c:v>1.657142857142857</c:v>
                </c:pt>
                <c:pt idx="5">
                  <c:v>2.0714285714285712</c:v>
                </c:pt>
                <c:pt idx="6">
                  <c:v>2.4857142857142853</c:v>
                </c:pt>
                <c:pt idx="7">
                  <c:v>2.8999999999999995</c:v>
                </c:pt>
                <c:pt idx="8">
                  <c:v>3.3142857142857136</c:v>
                </c:pt>
                <c:pt idx="9">
                  <c:v>3.7285714285714278</c:v>
                </c:pt>
                <c:pt idx="10">
                  <c:v>4.1428571428571415</c:v>
                </c:pt>
                <c:pt idx="11">
                  <c:v>4.5571428571428561</c:v>
                </c:pt>
                <c:pt idx="12">
                  <c:v>4.9714285714285706</c:v>
                </c:pt>
                <c:pt idx="13">
                  <c:v>5.3857142857142852</c:v>
                </c:pt>
                <c:pt idx="14">
                  <c:v>5.8</c:v>
                </c:pt>
                <c:pt idx="15">
                  <c:v>6.2142857142857144</c:v>
                </c:pt>
                <c:pt idx="16">
                  <c:v>6.628571428571429</c:v>
                </c:pt>
                <c:pt idx="17">
                  <c:v>7.0428571428571436</c:v>
                </c:pt>
                <c:pt idx="18">
                  <c:v>7.4571428571428582</c:v>
                </c:pt>
                <c:pt idx="19">
                  <c:v>7.8714285714285728</c:v>
                </c:pt>
                <c:pt idx="20">
                  <c:v>8.2857142857142865</c:v>
                </c:pt>
                <c:pt idx="21">
                  <c:v>8.7000000000000011</c:v>
                </c:pt>
                <c:pt idx="22">
                  <c:v>9.1142857142857157</c:v>
                </c:pt>
                <c:pt idx="23">
                  <c:v>9.5285714285714302</c:v>
                </c:pt>
                <c:pt idx="24">
                  <c:v>9.9428571428571448</c:v>
                </c:pt>
                <c:pt idx="25">
                  <c:v>10.357142857142859</c:v>
                </c:pt>
              </c:numCache>
            </c:numRef>
          </c:xVal>
          <c:yVal>
            <c:numRef>
              <c:f>Foglio1!$N$21:$N$46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DB-6044-8C2C-CD114C171A27}"/>
            </c:ext>
          </c:extLst>
        </c:ser>
        <c:ser>
          <c:idx val="1"/>
          <c:order val="1"/>
          <c:tx>
            <c:strRef>
              <c:f>Foglio1!$P$20</c:f>
              <c:strCache>
                <c:ptCount val="1"/>
                <c:pt idx="0">
                  <c:v>x2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Foglio1!$P$21:$P$46</c:f>
              <c:numCache>
                <c:formatCode>General</c:formatCode>
                <c:ptCount val="26"/>
                <c:pt idx="0">
                  <c:v>0.99999999999999911</c:v>
                </c:pt>
                <c:pt idx="1">
                  <c:v>1.0199999999999991</c:v>
                </c:pt>
                <c:pt idx="2">
                  <c:v>1.0799999999999992</c:v>
                </c:pt>
                <c:pt idx="3">
                  <c:v>1.1799999999999993</c:v>
                </c:pt>
                <c:pt idx="4">
                  <c:v>1.3199999999999992</c:v>
                </c:pt>
                <c:pt idx="5">
                  <c:v>1.4999999999999991</c:v>
                </c:pt>
                <c:pt idx="6">
                  <c:v>1.7199999999999991</c:v>
                </c:pt>
                <c:pt idx="7">
                  <c:v>1.9799999999999991</c:v>
                </c:pt>
                <c:pt idx="8">
                  <c:v>2.2799999999999989</c:v>
                </c:pt>
                <c:pt idx="9">
                  <c:v>2.6199999999999988</c:v>
                </c:pt>
                <c:pt idx="10">
                  <c:v>2.9999999999999987</c:v>
                </c:pt>
                <c:pt idx="11">
                  <c:v>3.4199999999999986</c:v>
                </c:pt>
                <c:pt idx="12">
                  <c:v>3.879999999999999</c:v>
                </c:pt>
                <c:pt idx="13">
                  <c:v>4.379999999999999</c:v>
                </c:pt>
                <c:pt idx="14">
                  <c:v>4.92</c:v>
                </c:pt>
                <c:pt idx="15">
                  <c:v>5.5000000000000009</c:v>
                </c:pt>
                <c:pt idx="16">
                  <c:v>6.120000000000001</c:v>
                </c:pt>
                <c:pt idx="17">
                  <c:v>6.780000000000002</c:v>
                </c:pt>
                <c:pt idx="18">
                  <c:v>7.4800000000000022</c:v>
                </c:pt>
                <c:pt idx="19">
                  <c:v>8.2200000000000024</c:v>
                </c:pt>
                <c:pt idx="20">
                  <c:v>9.0000000000000036</c:v>
                </c:pt>
                <c:pt idx="21">
                  <c:v>9.8200000000000038</c:v>
                </c:pt>
                <c:pt idx="22">
                  <c:v>10.680000000000003</c:v>
                </c:pt>
                <c:pt idx="23">
                  <c:v>11.580000000000005</c:v>
                </c:pt>
                <c:pt idx="24">
                  <c:v>12.520000000000007</c:v>
                </c:pt>
                <c:pt idx="25">
                  <c:v>13.500000000000007</c:v>
                </c:pt>
              </c:numCache>
            </c:numRef>
          </c:xVal>
          <c:yVal>
            <c:numRef>
              <c:f>Foglio1!$N$21:$N$46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B-6044-8C2C-CD114C171A27}"/>
            </c:ext>
          </c:extLst>
        </c:ser>
        <c:ser>
          <c:idx val="2"/>
          <c:order val="2"/>
          <c:tx>
            <c:v>Originali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22225">
                <a:solidFill>
                  <a:srgbClr val="00B050"/>
                </a:solidFill>
              </a:ln>
              <a:effectLst/>
            </c:spPr>
          </c:marker>
          <c:xVal>
            <c:numRef>
              <c:f>Foglio1!$B$15:$E$15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9</c:v>
                </c:pt>
              </c:numCache>
            </c:numRef>
          </c:xVal>
          <c:yVal>
            <c:numRef>
              <c:f>Foglio1!$B$16:$E$16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DB-6044-8C2C-CD114C17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105919"/>
        <c:axId val="1780894575"/>
      </c:scatterChart>
      <c:valAx>
        <c:axId val="173710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0894575"/>
        <c:crosses val="autoZero"/>
        <c:crossBetween val="midCat"/>
      </c:valAx>
      <c:valAx>
        <c:axId val="178089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710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39</xdr:row>
      <xdr:rowOff>1587</xdr:rowOff>
    </xdr:from>
    <xdr:to>
      <xdr:col>7</xdr:col>
      <xdr:colOff>1145646</xdr:colOff>
      <xdr:row>60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905CB2A-4733-CD45-BE78-A137A552E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3310B-920A-EB47-B01E-9474DB341073}">
  <sheetPr>
    <pageSetUpPr fitToPage="1"/>
  </sheetPr>
  <dimension ref="A1:P46"/>
  <sheetViews>
    <sheetView tabSelected="1" zoomScale="96" zoomScaleNormal="96" workbookViewId="0">
      <selection activeCell="N11" sqref="N11"/>
    </sheetView>
  </sheetViews>
  <sheetFormatPr baseColWidth="10" defaultRowHeight="16" x14ac:dyDescent="0.2"/>
  <cols>
    <col min="8" max="8" width="17.1640625" bestFit="1" customWidth="1"/>
    <col min="11" max="11" width="11.5" customWidth="1"/>
  </cols>
  <sheetData>
    <row r="1" spans="1:14" x14ac:dyDescent="0.2">
      <c r="A1" t="s">
        <v>0</v>
      </c>
      <c r="C1" s="1"/>
      <c r="E1" t="s">
        <v>1</v>
      </c>
      <c r="G1" t="s">
        <v>2</v>
      </c>
      <c r="K1" t="s">
        <v>3</v>
      </c>
    </row>
    <row r="2" spans="1:14" x14ac:dyDescent="0.2">
      <c r="A2" s="2">
        <v>6</v>
      </c>
      <c r="B2" s="2">
        <v>3</v>
      </c>
      <c r="C2" s="2">
        <v>0</v>
      </c>
      <c r="E2" s="3">
        <v>12</v>
      </c>
      <c r="G2" s="4">
        <v>0</v>
      </c>
      <c r="H2" s="4">
        <v>-0.5</v>
      </c>
      <c r="I2" s="4">
        <v>0</v>
      </c>
      <c r="K2" s="6">
        <v>0</v>
      </c>
    </row>
    <row r="3" spans="1:14" x14ac:dyDescent="0.2">
      <c r="A3" s="2">
        <v>1</v>
      </c>
      <c r="B3" s="2">
        <v>2</v>
      </c>
      <c r="C3" s="2">
        <v>4</v>
      </c>
      <c r="E3" s="3">
        <v>9</v>
      </c>
      <c r="G3" s="4">
        <v>-0.5</v>
      </c>
      <c r="H3" s="4">
        <v>0</v>
      </c>
      <c r="I3" s="4">
        <v>-2</v>
      </c>
      <c r="K3" s="6">
        <f>SQRT(13/20)</f>
        <v>0.80622577482985502</v>
      </c>
    </row>
    <row r="4" spans="1:14" x14ac:dyDescent="0.2">
      <c r="A4" s="2">
        <v>0</v>
      </c>
      <c r="B4" s="2">
        <v>1</v>
      </c>
      <c r="C4" s="2">
        <v>5</v>
      </c>
      <c r="E4" s="3">
        <v>7</v>
      </c>
      <c r="G4" s="4">
        <v>0</v>
      </c>
      <c r="H4" s="4">
        <v>-0.2</v>
      </c>
      <c r="I4" s="4">
        <v>0</v>
      </c>
      <c r="K4" s="6">
        <f>-SQRT(13/20)</f>
        <v>-0.80622577482985502</v>
      </c>
    </row>
    <row r="6" spans="1:14" x14ac:dyDescent="0.2">
      <c r="G6" s="7" t="s">
        <v>4</v>
      </c>
      <c r="H6" s="8" t="s">
        <v>5</v>
      </c>
    </row>
    <row r="8" spans="1:14" x14ac:dyDescent="0.2">
      <c r="A8" t="s">
        <v>6</v>
      </c>
      <c r="C8" t="s">
        <v>7</v>
      </c>
      <c r="E8" t="s">
        <v>8</v>
      </c>
      <c r="G8" t="s">
        <v>9</v>
      </c>
      <c r="I8" t="s">
        <v>11</v>
      </c>
    </row>
    <row r="9" spans="1:14" x14ac:dyDescent="0.2">
      <c r="A9">
        <v>1</v>
      </c>
      <c r="C9" s="9">
        <f>($E2-$B$2*A10-$C$2*A11)/$A$2</f>
        <v>1.5</v>
      </c>
      <c r="E9" s="9">
        <f>($E2-$B$2*C10-$C$2*C11)/$A$2</f>
        <v>1.125</v>
      </c>
      <c r="G9" s="9">
        <f>($E2-$B$2*E10-$C$2*E11)/$A$2</f>
        <v>1.08125</v>
      </c>
      <c r="I9" s="6">
        <f>A2+2</f>
        <v>8</v>
      </c>
      <c r="J9" s="6">
        <f>B2</f>
        <v>3</v>
      </c>
      <c r="K9" s="6">
        <f>C2</f>
        <v>0</v>
      </c>
      <c r="M9" s="4" t="s">
        <v>10</v>
      </c>
      <c r="N9" s="4">
        <f>MDETERM(I9:K11)</f>
        <v>171</v>
      </c>
    </row>
    <row r="10" spans="1:14" x14ac:dyDescent="0.2">
      <c r="A10">
        <v>1</v>
      </c>
      <c r="C10" s="9">
        <f>($E$3-$A$3*C9-$C$3*A11)/$B$3</f>
        <v>1.75</v>
      </c>
      <c r="E10" s="9">
        <f>($E$3-$A$3*E9-$C$3*C11)/$B$3</f>
        <v>1.8374999999999999</v>
      </c>
      <c r="G10" s="9">
        <f>($E$3-$A$3*G9-$C$3*E11)/$B$3</f>
        <v>1.8943750000000001</v>
      </c>
      <c r="I10" s="6">
        <f>A3</f>
        <v>1</v>
      </c>
      <c r="J10" s="6">
        <f>B3+2</f>
        <v>4</v>
      </c>
      <c r="K10" s="6">
        <f>C3</f>
        <v>4</v>
      </c>
    </row>
    <row r="11" spans="1:14" x14ac:dyDescent="0.2">
      <c r="A11">
        <v>1</v>
      </c>
      <c r="C11" s="9">
        <f>($E$4-$A$4*C9-$B$4*C10)/$C$4</f>
        <v>1.05</v>
      </c>
      <c r="E11" s="9">
        <f>($E$4-$A$4*E9-$B$4*E10)/$C$4</f>
        <v>1.0325</v>
      </c>
      <c r="G11" s="9">
        <f>($E$4-$A$4*G9-$B$4*G10)/$C$4</f>
        <v>1.0211250000000001</v>
      </c>
      <c r="I11" s="6">
        <f>A4</f>
        <v>0</v>
      </c>
      <c r="J11" s="6">
        <f>B4</f>
        <v>1</v>
      </c>
      <c r="K11" s="6">
        <f>C4+2</f>
        <v>7</v>
      </c>
      <c r="M11" s="4" t="s">
        <v>12</v>
      </c>
      <c r="N11" s="4">
        <f>1/N9</f>
        <v>5.8479532163742687E-3</v>
      </c>
    </row>
    <row r="13" spans="1:14" s="10" customFormat="1" x14ac:dyDescent="0.2"/>
    <row r="15" spans="1:14" x14ac:dyDescent="0.2">
      <c r="A15" s="5" t="s">
        <v>13</v>
      </c>
      <c r="B15" s="5">
        <v>1</v>
      </c>
      <c r="C15" s="5">
        <v>1.5</v>
      </c>
      <c r="D15" s="5">
        <v>3</v>
      </c>
      <c r="E15" s="5">
        <v>9</v>
      </c>
      <c r="G15" t="s">
        <v>21</v>
      </c>
      <c r="H15">
        <f>B15*B16</f>
        <v>0</v>
      </c>
      <c r="I15">
        <f t="shared" ref="I15:K15" si="0">C15*C16</f>
        <v>1.5</v>
      </c>
      <c r="J15">
        <f t="shared" si="0"/>
        <v>6</v>
      </c>
      <c r="K15">
        <f t="shared" si="0"/>
        <v>36</v>
      </c>
    </row>
    <row r="16" spans="1:14" x14ac:dyDescent="0.2">
      <c r="A16" s="5" t="s">
        <v>14</v>
      </c>
      <c r="B16" s="5">
        <v>0</v>
      </c>
      <c r="C16" s="5">
        <v>1</v>
      </c>
      <c r="D16" s="5">
        <v>2</v>
      </c>
      <c r="E16" s="5">
        <v>4</v>
      </c>
      <c r="G16" t="s">
        <v>22</v>
      </c>
      <c r="H16">
        <f>B16^2</f>
        <v>0</v>
      </c>
      <c r="I16">
        <f t="shared" ref="I16:K16" si="1">C16^2</f>
        <v>1</v>
      </c>
      <c r="J16">
        <f t="shared" si="1"/>
        <v>4</v>
      </c>
      <c r="K16">
        <f t="shared" si="1"/>
        <v>16</v>
      </c>
    </row>
    <row r="18" spans="1:16" x14ac:dyDescent="0.2">
      <c r="A18" t="s">
        <v>15</v>
      </c>
    </row>
    <row r="20" spans="1:16" x14ac:dyDescent="0.2">
      <c r="A20" t="s">
        <v>20</v>
      </c>
      <c r="B20">
        <v>4</v>
      </c>
      <c r="D20" s="11">
        <f>B20</f>
        <v>4</v>
      </c>
      <c r="E20" s="11">
        <f>B22</f>
        <v>7</v>
      </c>
      <c r="G20" s="12">
        <f>B21</f>
        <v>14.5</v>
      </c>
      <c r="I20" s="13" t="s">
        <v>23</v>
      </c>
      <c r="J20" s="13">
        <f t="array" ref="J20:J21">MMULT(D23:E24,G20:G21)</f>
        <v>0</v>
      </c>
      <c r="N20" t="s">
        <v>25</v>
      </c>
      <c r="O20" t="s">
        <v>7</v>
      </c>
      <c r="P20" t="s">
        <v>8</v>
      </c>
    </row>
    <row r="21" spans="1:16" x14ac:dyDescent="0.2">
      <c r="A21" t="s">
        <v>16</v>
      </c>
      <c r="B21">
        <f>SUM(B15:E15)</f>
        <v>14.5</v>
      </c>
      <c r="D21" s="11">
        <f>B22</f>
        <v>7</v>
      </c>
      <c r="E21" s="11">
        <f>B23</f>
        <v>21</v>
      </c>
      <c r="G21" s="12">
        <f>B24</f>
        <v>43.5</v>
      </c>
      <c r="I21" s="13" t="s">
        <v>24</v>
      </c>
      <c r="J21" s="13">
        <v>2.0714285714285712</v>
      </c>
      <c r="N21">
        <f>0</f>
        <v>0</v>
      </c>
      <c r="O21">
        <f>J$20+J$21*N21</f>
        <v>0</v>
      </c>
      <c r="P21">
        <f>J$33+J$34*N21^2</f>
        <v>0.99999999999999911</v>
      </c>
    </row>
    <row r="22" spans="1:16" x14ac:dyDescent="0.2">
      <c r="A22" t="s">
        <v>17</v>
      </c>
      <c r="B22">
        <f>SUM(B16:E16)</f>
        <v>7</v>
      </c>
      <c r="N22">
        <v>0.2</v>
      </c>
      <c r="O22">
        <f t="shared" ref="O22:O46" si="2">J$20+J$21*N22</f>
        <v>0.41428571428571426</v>
      </c>
      <c r="P22">
        <f t="shared" ref="P22:P46" si="3">J$33+J$34*N22^2</f>
        <v>1.0199999999999991</v>
      </c>
    </row>
    <row r="23" spans="1:16" x14ac:dyDescent="0.2">
      <c r="A23" t="s">
        <v>19</v>
      </c>
      <c r="B23">
        <f>SUM(H16:K16)</f>
        <v>21</v>
      </c>
      <c r="D23" s="5">
        <f t="array" ref="D23:E24">MINVERSE(D20:E21)</f>
        <v>0.6</v>
      </c>
      <c r="E23" s="5">
        <v>-0.19999999999999998</v>
      </c>
      <c r="N23">
        <v>0.4</v>
      </c>
      <c r="O23">
        <f t="shared" si="2"/>
        <v>0.82857142857142851</v>
      </c>
      <c r="P23">
        <f t="shared" si="3"/>
        <v>1.0799999999999992</v>
      </c>
    </row>
    <row r="24" spans="1:16" x14ac:dyDescent="0.2">
      <c r="A24" t="s">
        <v>18</v>
      </c>
      <c r="B24">
        <f>SUM(H15:K15)</f>
        <v>43.5</v>
      </c>
      <c r="D24" s="5">
        <v>-0.2</v>
      </c>
      <c r="E24" s="5">
        <v>0.11428571428571428</v>
      </c>
      <c r="N24">
        <f>N23+0.2</f>
        <v>0.60000000000000009</v>
      </c>
      <c r="O24">
        <f t="shared" si="2"/>
        <v>1.2428571428571429</v>
      </c>
      <c r="P24">
        <f t="shared" si="3"/>
        <v>1.1799999999999993</v>
      </c>
    </row>
    <row r="25" spans="1:16" x14ac:dyDescent="0.2">
      <c r="N25">
        <f t="shared" ref="N25:N46" si="4">N24+0.2</f>
        <v>0.8</v>
      </c>
      <c r="O25">
        <f t="shared" si="2"/>
        <v>1.657142857142857</v>
      </c>
      <c r="P25">
        <f t="shared" si="3"/>
        <v>1.3199999999999992</v>
      </c>
    </row>
    <row r="26" spans="1:16" x14ac:dyDescent="0.2">
      <c r="N26">
        <f t="shared" si="4"/>
        <v>1</v>
      </c>
      <c r="O26">
        <f t="shared" si="2"/>
        <v>2.0714285714285712</v>
      </c>
      <c r="P26">
        <f t="shared" si="3"/>
        <v>1.4999999999999991</v>
      </c>
    </row>
    <row r="27" spans="1:16" x14ac:dyDescent="0.2">
      <c r="N27">
        <f t="shared" si="4"/>
        <v>1.2</v>
      </c>
      <c r="O27">
        <f t="shared" si="2"/>
        <v>2.4857142857142853</v>
      </c>
      <c r="P27">
        <f t="shared" si="3"/>
        <v>1.7199999999999991</v>
      </c>
    </row>
    <row r="28" spans="1:16" x14ac:dyDescent="0.2">
      <c r="A28" s="5" t="s">
        <v>13</v>
      </c>
      <c r="B28" s="5">
        <f>B15</f>
        <v>1</v>
      </c>
      <c r="C28" s="5">
        <f t="shared" ref="C28:E28" si="5">C15</f>
        <v>1.5</v>
      </c>
      <c r="D28" s="5">
        <f t="shared" si="5"/>
        <v>3</v>
      </c>
      <c r="E28" s="5">
        <f t="shared" si="5"/>
        <v>9</v>
      </c>
      <c r="G28" t="s">
        <v>21</v>
      </c>
      <c r="H28">
        <f>B28*B29</f>
        <v>0</v>
      </c>
      <c r="I28">
        <f t="shared" ref="I28" si="6">C28*C29</f>
        <v>1.5</v>
      </c>
      <c r="J28">
        <f t="shared" ref="J28" si="7">D28*D29</f>
        <v>12</v>
      </c>
      <c r="K28">
        <f t="shared" ref="K28" si="8">E28*E29</f>
        <v>144</v>
      </c>
      <c r="N28">
        <f t="shared" si="4"/>
        <v>1.4</v>
      </c>
      <c r="O28">
        <f t="shared" si="2"/>
        <v>2.8999999999999995</v>
      </c>
      <c r="P28">
        <f t="shared" si="3"/>
        <v>1.9799999999999991</v>
      </c>
    </row>
    <row r="29" spans="1:16" x14ac:dyDescent="0.2">
      <c r="A29" s="5" t="s">
        <v>27</v>
      </c>
      <c r="B29" s="5">
        <f>B16^2</f>
        <v>0</v>
      </c>
      <c r="C29" s="5">
        <f t="shared" ref="C29:E29" si="9">C16^2</f>
        <v>1</v>
      </c>
      <c r="D29" s="5">
        <f t="shared" si="9"/>
        <v>4</v>
      </c>
      <c r="E29" s="5">
        <f t="shared" si="9"/>
        <v>16</v>
      </c>
      <c r="G29" t="s">
        <v>22</v>
      </c>
      <c r="H29">
        <f>B29^2</f>
        <v>0</v>
      </c>
      <c r="I29">
        <f t="shared" ref="I29" si="10">C29^2</f>
        <v>1</v>
      </c>
      <c r="J29">
        <f t="shared" ref="J29" si="11">D29^2</f>
        <v>16</v>
      </c>
      <c r="K29">
        <f t="shared" ref="K29" si="12">E29^2</f>
        <v>256</v>
      </c>
      <c r="N29">
        <f t="shared" si="4"/>
        <v>1.5999999999999999</v>
      </c>
      <c r="O29">
        <f t="shared" si="2"/>
        <v>3.3142857142857136</v>
      </c>
      <c r="P29">
        <f t="shared" si="3"/>
        <v>2.2799999999999989</v>
      </c>
    </row>
    <row r="30" spans="1:16" x14ac:dyDescent="0.2">
      <c r="N30">
        <f t="shared" si="4"/>
        <v>1.7999999999999998</v>
      </c>
      <c r="O30">
        <f t="shared" si="2"/>
        <v>3.7285714285714278</v>
      </c>
      <c r="P30">
        <f t="shared" si="3"/>
        <v>2.6199999999999988</v>
      </c>
    </row>
    <row r="31" spans="1:16" x14ac:dyDescent="0.2">
      <c r="A31" t="s">
        <v>26</v>
      </c>
      <c r="N31">
        <f t="shared" si="4"/>
        <v>1.9999999999999998</v>
      </c>
      <c r="O31">
        <f t="shared" si="2"/>
        <v>4.1428571428571415</v>
      </c>
      <c r="P31">
        <f t="shared" si="3"/>
        <v>2.9999999999999987</v>
      </c>
    </row>
    <row r="32" spans="1:16" x14ac:dyDescent="0.2">
      <c r="N32">
        <f t="shared" si="4"/>
        <v>2.1999999999999997</v>
      </c>
      <c r="O32">
        <f t="shared" si="2"/>
        <v>4.5571428571428561</v>
      </c>
      <c r="P32">
        <f t="shared" si="3"/>
        <v>3.4199999999999986</v>
      </c>
    </row>
    <row r="33" spans="1:16" x14ac:dyDescent="0.2">
      <c r="A33" t="s">
        <v>20</v>
      </c>
      <c r="B33">
        <v>4</v>
      </c>
      <c r="D33" s="11">
        <f>B33</f>
        <v>4</v>
      </c>
      <c r="E33" s="11">
        <f>B35</f>
        <v>21</v>
      </c>
      <c r="G33" s="12">
        <f>B34</f>
        <v>14.5</v>
      </c>
      <c r="I33" s="13" t="s">
        <v>28</v>
      </c>
      <c r="J33" s="13">
        <f t="array" ref="J33:J34">MMULT(D36:E37,G33:G34)</f>
        <v>0.99999999999999911</v>
      </c>
      <c r="N33">
        <f t="shared" si="4"/>
        <v>2.4</v>
      </c>
      <c r="O33">
        <f t="shared" si="2"/>
        <v>4.9714285714285706</v>
      </c>
      <c r="P33">
        <f t="shared" si="3"/>
        <v>3.879999999999999</v>
      </c>
    </row>
    <row r="34" spans="1:16" x14ac:dyDescent="0.2">
      <c r="A34" t="s">
        <v>16</v>
      </c>
      <c r="B34">
        <f>SUM(B28:E28)</f>
        <v>14.5</v>
      </c>
      <c r="D34" s="11">
        <f>B35</f>
        <v>21</v>
      </c>
      <c r="E34" s="11">
        <f>B36</f>
        <v>273</v>
      </c>
      <c r="G34" s="12">
        <f>B37</f>
        <v>157.5</v>
      </c>
      <c r="I34" s="13" t="s">
        <v>1</v>
      </c>
      <c r="J34" s="13">
        <v>0.5</v>
      </c>
      <c r="N34">
        <f t="shared" si="4"/>
        <v>2.6</v>
      </c>
      <c r="O34">
        <f t="shared" si="2"/>
        <v>5.3857142857142852</v>
      </c>
      <c r="P34">
        <f t="shared" si="3"/>
        <v>4.379999999999999</v>
      </c>
    </row>
    <row r="35" spans="1:16" x14ac:dyDescent="0.2">
      <c r="A35" t="s">
        <v>17</v>
      </c>
      <c r="B35">
        <f>SUM(B29:E29)</f>
        <v>21</v>
      </c>
      <c r="N35">
        <f t="shared" si="4"/>
        <v>2.8000000000000003</v>
      </c>
      <c r="O35">
        <f t="shared" si="2"/>
        <v>5.8</v>
      </c>
      <c r="P35">
        <f t="shared" si="3"/>
        <v>4.92</v>
      </c>
    </row>
    <row r="36" spans="1:16" x14ac:dyDescent="0.2">
      <c r="A36" t="s">
        <v>19</v>
      </c>
      <c r="B36">
        <f>SUM(H29:K29)</f>
        <v>273</v>
      </c>
      <c r="D36" s="5">
        <f t="array" ref="D36:E37">MINVERSE(D33:E34)</f>
        <v>0.41935483870967744</v>
      </c>
      <c r="E36" s="5">
        <v>-3.2258064516129038E-2</v>
      </c>
      <c r="N36">
        <f t="shared" si="4"/>
        <v>3.0000000000000004</v>
      </c>
      <c r="O36">
        <f t="shared" si="2"/>
        <v>6.2142857142857144</v>
      </c>
      <c r="P36">
        <f t="shared" si="3"/>
        <v>5.5000000000000009</v>
      </c>
    </row>
    <row r="37" spans="1:16" x14ac:dyDescent="0.2">
      <c r="A37" t="s">
        <v>18</v>
      </c>
      <c r="B37">
        <f>SUM(H28:K28)</f>
        <v>157.5</v>
      </c>
      <c r="D37" s="5">
        <v>-3.2258064516129031E-2</v>
      </c>
      <c r="E37" s="5">
        <v>6.1443932411674347E-3</v>
      </c>
      <c r="N37">
        <f t="shared" si="4"/>
        <v>3.2000000000000006</v>
      </c>
      <c r="O37">
        <f t="shared" si="2"/>
        <v>6.628571428571429</v>
      </c>
      <c r="P37">
        <f t="shared" si="3"/>
        <v>6.120000000000001</v>
      </c>
    </row>
    <row r="38" spans="1:16" x14ac:dyDescent="0.2">
      <c r="N38">
        <f t="shared" si="4"/>
        <v>3.4000000000000008</v>
      </c>
      <c r="O38">
        <f t="shared" si="2"/>
        <v>7.0428571428571436</v>
      </c>
      <c r="P38">
        <f t="shared" si="3"/>
        <v>6.780000000000002</v>
      </c>
    </row>
    <row r="39" spans="1:16" x14ac:dyDescent="0.2">
      <c r="N39">
        <f t="shared" si="4"/>
        <v>3.600000000000001</v>
      </c>
      <c r="O39">
        <f t="shared" si="2"/>
        <v>7.4571428571428582</v>
      </c>
      <c r="P39">
        <f t="shared" si="3"/>
        <v>7.4800000000000022</v>
      </c>
    </row>
    <row r="40" spans="1:16" x14ac:dyDescent="0.2">
      <c r="N40">
        <f t="shared" si="4"/>
        <v>3.8000000000000012</v>
      </c>
      <c r="O40">
        <f t="shared" si="2"/>
        <v>7.8714285714285728</v>
      </c>
      <c r="P40">
        <f t="shared" si="3"/>
        <v>8.2200000000000024</v>
      </c>
    </row>
    <row r="41" spans="1:16" x14ac:dyDescent="0.2">
      <c r="N41">
        <f t="shared" si="4"/>
        <v>4.0000000000000009</v>
      </c>
      <c r="O41">
        <f t="shared" si="2"/>
        <v>8.2857142857142865</v>
      </c>
      <c r="P41">
        <f t="shared" si="3"/>
        <v>9.0000000000000036</v>
      </c>
    </row>
    <row r="42" spans="1:16" x14ac:dyDescent="0.2">
      <c r="N42">
        <f t="shared" si="4"/>
        <v>4.2000000000000011</v>
      </c>
      <c r="O42">
        <f t="shared" si="2"/>
        <v>8.7000000000000011</v>
      </c>
      <c r="P42">
        <f t="shared" si="3"/>
        <v>9.8200000000000038</v>
      </c>
    </row>
    <row r="43" spans="1:16" x14ac:dyDescent="0.2">
      <c r="N43">
        <f t="shared" si="4"/>
        <v>4.4000000000000012</v>
      </c>
      <c r="O43">
        <f t="shared" si="2"/>
        <v>9.1142857142857157</v>
      </c>
      <c r="P43">
        <f t="shared" si="3"/>
        <v>10.680000000000003</v>
      </c>
    </row>
    <row r="44" spans="1:16" x14ac:dyDescent="0.2">
      <c r="N44">
        <f t="shared" si="4"/>
        <v>4.6000000000000014</v>
      </c>
      <c r="O44">
        <f t="shared" si="2"/>
        <v>9.5285714285714302</v>
      </c>
      <c r="P44">
        <f t="shared" si="3"/>
        <v>11.580000000000005</v>
      </c>
    </row>
    <row r="45" spans="1:16" x14ac:dyDescent="0.2">
      <c r="N45">
        <f t="shared" si="4"/>
        <v>4.8000000000000016</v>
      </c>
      <c r="O45">
        <f t="shared" si="2"/>
        <v>9.9428571428571448</v>
      </c>
      <c r="P45">
        <f t="shared" si="3"/>
        <v>12.520000000000007</v>
      </c>
    </row>
    <row r="46" spans="1:16" x14ac:dyDescent="0.2">
      <c r="N46">
        <f t="shared" si="4"/>
        <v>5.0000000000000018</v>
      </c>
      <c r="O46">
        <f t="shared" si="2"/>
        <v>10.357142857142859</v>
      </c>
      <c r="P46">
        <f t="shared" si="3"/>
        <v>13.500000000000007</v>
      </c>
    </row>
  </sheetData>
  <pageMargins left="0" right="0" top="0" bottom="0" header="0" footer="0"/>
  <pageSetup paperSize="9" scale="6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Janna</dc:creator>
  <cp:lastModifiedBy>Carlo Janna</cp:lastModifiedBy>
  <cp:lastPrinted>2018-02-26T11:40:18Z</cp:lastPrinted>
  <dcterms:created xsi:type="dcterms:W3CDTF">2018-02-26T09:16:58Z</dcterms:created>
  <dcterms:modified xsi:type="dcterms:W3CDTF">2018-02-26T12:27:36Z</dcterms:modified>
</cp:coreProperties>
</file>